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Pol'!$A$1:$V$83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/>
  <c r="F41"/>
  <c r="AE73" i="12"/>
  <c r="F39" i="1" s="1"/>
  <c r="AF73" i="12"/>
  <c r="G39" i="1" s="1"/>
  <c r="G42" s="1"/>
  <c r="G25" s="1"/>
  <c r="G26" s="1"/>
  <c r="G8" i="12"/>
  <c r="G7" s="1"/>
  <c r="I8"/>
  <c r="K8"/>
  <c r="O8"/>
  <c r="Q8"/>
  <c r="U8"/>
  <c r="G9"/>
  <c r="M9" s="1"/>
  <c r="I9"/>
  <c r="I7" s="1"/>
  <c r="K9"/>
  <c r="O9"/>
  <c r="Q9"/>
  <c r="U9"/>
  <c r="G10"/>
  <c r="M10" s="1"/>
  <c r="I10"/>
  <c r="K10"/>
  <c r="O10"/>
  <c r="Q10"/>
  <c r="U10"/>
  <c r="I11"/>
  <c r="Q11"/>
  <c r="G12"/>
  <c r="G11" s="1"/>
  <c r="I12"/>
  <c r="K12"/>
  <c r="K11" s="1"/>
  <c r="O12"/>
  <c r="O11" s="1"/>
  <c r="Q12"/>
  <c r="U12"/>
  <c r="U11" s="1"/>
  <c r="Q14"/>
  <c r="G15"/>
  <c r="G14" s="1"/>
  <c r="I51" i="1" s="1"/>
  <c r="I15" i="12"/>
  <c r="I14" s="1"/>
  <c r="K15"/>
  <c r="K14" s="1"/>
  <c r="O15"/>
  <c r="O14" s="1"/>
  <c r="Q15"/>
  <c r="U15"/>
  <c r="U14" s="1"/>
  <c r="G18"/>
  <c r="G17" s="1"/>
  <c r="I52" i="1" s="1"/>
  <c r="I18" i="12"/>
  <c r="I17" s="1"/>
  <c r="K18"/>
  <c r="K17" s="1"/>
  <c r="O18"/>
  <c r="O17" s="1"/>
  <c r="Q18"/>
  <c r="Q17" s="1"/>
  <c r="U18"/>
  <c r="U17" s="1"/>
  <c r="I20"/>
  <c r="G21"/>
  <c r="G20" s="1"/>
  <c r="I53" i="1" s="1"/>
  <c r="I21" i="12"/>
  <c r="K21"/>
  <c r="K20" s="1"/>
  <c r="O21"/>
  <c r="O20" s="1"/>
  <c r="Q21"/>
  <c r="Q20" s="1"/>
  <c r="U21"/>
  <c r="U20" s="1"/>
  <c r="G24"/>
  <c r="G23" s="1"/>
  <c r="I54" i="1" s="1"/>
  <c r="I24" i="12"/>
  <c r="K24"/>
  <c r="K23" s="1"/>
  <c r="O24"/>
  <c r="Q24"/>
  <c r="U24"/>
  <c r="G25"/>
  <c r="I25"/>
  <c r="K25"/>
  <c r="M25"/>
  <c r="O25"/>
  <c r="Q25"/>
  <c r="Q23" s="1"/>
  <c r="U25"/>
  <c r="G27"/>
  <c r="M27" s="1"/>
  <c r="I27"/>
  <c r="K27"/>
  <c r="O27"/>
  <c r="Q27"/>
  <c r="U27"/>
  <c r="G29"/>
  <c r="M29" s="1"/>
  <c r="I29"/>
  <c r="K29"/>
  <c r="O29"/>
  <c r="Q29"/>
  <c r="U29"/>
  <c r="G31"/>
  <c r="M31" s="1"/>
  <c r="I31"/>
  <c r="K31"/>
  <c r="O31"/>
  <c r="Q31"/>
  <c r="U31"/>
  <c r="G33"/>
  <c r="M33" s="1"/>
  <c r="I33"/>
  <c r="K33"/>
  <c r="O33"/>
  <c r="Q33"/>
  <c r="U33"/>
  <c r="G35"/>
  <c r="I35"/>
  <c r="K35"/>
  <c r="M35"/>
  <c r="O35"/>
  <c r="Q35"/>
  <c r="U35"/>
  <c r="G37"/>
  <c r="M37" s="1"/>
  <c r="I37"/>
  <c r="K37"/>
  <c r="O37"/>
  <c r="Q37"/>
  <c r="U37"/>
  <c r="G39"/>
  <c r="I39"/>
  <c r="K39"/>
  <c r="M39"/>
  <c r="O39"/>
  <c r="Q39"/>
  <c r="U39"/>
  <c r="G41"/>
  <c r="I56" i="1" s="1"/>
  <c r="K41" i="12"/>
  <c r="O41"/>
  <c r="U41"/>
  <c r="G42"/>
  <c r="I42"/>
  <c r="I41" s="1"/>
  <c r="K42"/>
  <c r="M42"/>
  <c r="M41" s="1"/>
  <c r="O42"/>
  <c r="Q42"/>
  <c r="Q41" s="1"/>
  <c r="U42"/>
  <c r="G43"/>
  <c r="I57" i="1" s="1"/>
  <c r="I17" s="1"/>
  <c r="O43" i="12"/>
  <c r="U43"/>
  <c r="G44"/>
  <c r="M44" s="1"/>
  <c r="M43" s="1"/>
  <c r="I44"/>
  <c r="I43" s="1"/>
  <c r="K44"/>
  <c r="K43" s="1"/>
  <c r="O44"/>
  <c r="Q44"/>
  <c r="Q43" s="1"/>
  <c r="U44"/>
  <c r="G45"/>
  <c r="I58" i="1" s="1"/>
  <c r="K45" i="12"/>
  <c r="O45"/>
  <c r="G46"/>
  <c r="I46"/>
  <c r="I45" s="1"/>
  <c r="K46"/>
  <c r="M46"/>
  <c r="M45" s="1"/>
  <c r="O46"/>
  <c r="Q46"/>
  <c r="Q45" s="1"/>
  <c r="U46"/>
  <c r="U45" s="1"/>
  <c r="G52"/>
  <c r="M52" s="1"/>
  <c r="I52"/>
  <c r="I51" s="1"/>
  <c r="K52"/>
  <c r="O52"/>
  <c r="Q52"/>
  <c r="Q51" s="1"/>
  <c r="U52"/>
  <c r="G53"/>
  <c r="M53" s="1"/>
  <c r="I53"/>
  <c r="K53"/>
  <c r="O53"/>
  <c r="Q53"/>
  <c r="U53"/>
  <c r="G55"/>
  <c r="G54" s="1"/>
  <c r="I60" i="1" s="1"/>
  <c r="I55" i="12"/>
  <c r="K55"/>
  <c r="K54" s="1"/>
  <c r="O55"/>
  <c r="O54" s="1"/>
  <c r="Q55"/>
  <c r="U55"/>
  <c r="G56"/>
  <c r="M56" s="1"/>
  <c r="I56"/>
  <c r="K56"/>
  <c r="O56"/>
  <c r="Q56"/>
  <c r="Q54" s="1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1"/>
  <c r="G60" s="1"/>
  <c r="I61" i="1" s="1"/>
  <c r="I61" i="12"/>
  <c r="K61"/>
  <c r="K60" s="1"/>
  <c r="O61"/>
  <c r="O60" s="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1"/>
  <c r="G70" s="1"/>
  <c r="I62" i="1" s="1"/>
  <c r="I19" s="1"/>
  <c r="I71" i="12"/>
  <c r="I70" s="1"/>
  <c r="K71"/>
  <c r="K70" s="1"/>
  <c r="O71"/>
  <c r="O70" s="1"/>
  <c r="Q71"/>
  <c r="Q70" s="1"/>
  <c r="U71"/>
  <c r="U70" s="1"/>
  <c r="I20" i="1"/>
  <c r="G27"/>
  <c r="J28"/>
  <c r="J26"/>
  <c r="G38"/>
  <c r="F38"/>
  <c r="J23"/>
  <c r="J24"/>
  <c r="J25"/>
  <c r="J27"/>
  <c r="E24"/>
  <c r="E26"/>
  <c r="H39" l="1"/>
  <c r="H42" s="1"/>
  <c r="F42"/>
  <c r="G23" s="1"/>
  <c r="H41"/>
  <c r="I41" s="1"/>
  <c r="K26" i="12"/>
  <c r="Q7"/>
  <c r="U26"/>
  <c r="O26"/>
  <c r="I16" i="1"/>
  <c r="Q26" i="12"/>
  <c r="Q60"/>
  <c r="O23"/>
  <c r="I49" i="1"/>
  <c r="G41"/>
  <c r="G40"/>
  <c r="H40" s="1"/>
  <c r="I40" s="1"/>
  <c r="O51" i="12"/>
  <c r="I23"/>
  <c r="F40" i="1"/>
  <c r="K51" i="12"/>
  <c r="U23"/>
  <c r="U51"/>
  <c r="U60"/>
  <c r="U54"/>
  <c r="I26"/>
  <c r="K7"/>
  <c r="I60"/>
  <c r="I54"/>
  <c r="O7"/>
  <c r="U7"/>
  <c r="M51"/>
  <c r="M26"/>
  <c r="G51"/>
  <c r="I59" i="1" s="1"/>
  <c r="I18" s="1"/>
  <c r="G26" i="12"/>
  <c r="I55" i="1" s="1"/>
  <c r="M71" i="12"/>
  <c r="M70" s="1"/>
  <c r="M61"/>
  <c r="M60" s="1"/>
  <c r="M55"/>
  <c r="M54" s="1"/>
  <c r="M24"/>
  <c r="M23" s="1"/>
  <c r="M21"/>
  <c r="M20" s="1"/>
  <c r="M18"/>
  <c r="M17" s="1"/>
  <c r="M15"/>
  <c r="M14" s="1"/>
  <c r="M12"/>
  <c r="M11" s="1"/>
  <c r="M8"/>
  <c r="M7" s="1"/>
  <c r="I21" i="1" l="1"/>
  <c r="G73" i="12"/>
  <c r="G28" i="1"/>
  <c r="I39"/>
  <c r="I42" s="1"/>
  <c r="J41" s="1"/>
  <c r="I63"/>
  <c r="G24"/>
  <c r="G29" s="1"/>
  <c r="J62" l="1"/>
  <c r="J53"/>
  <c r="J49"/>
  <c r="J63" s="1"/>
  <c r="J59"/>
  <c r="J50"/>
  <c r="J57"/>
  <c r="J58"/>
  <c r="J54"/>
  <c r="J52"/>
  <c r="J55"/>
  <c r="J60"/>
  <c r="J51"/>
  <c r="J61"/>
  <c r="J56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<sst xmlns="http://schemas.openxmlformats.org/spreadsheetml/2006/main" count="468" uniqueCount="235">
  <si>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</si>
  <si>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</si>
  <si>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</si>
  <si>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</si>
  <si>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</si>
  <si>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</si>
  <si>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</si>
  <si>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</si>
  <si>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</si>
  <si>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</si>
  <si>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</si>
  <si>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</si>
  <si>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</si>
  <si>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</si>
  <si>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</si>
  <si>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</si>
  <si>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</si>
  <si>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</si>
  <si>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</si>
  <si>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</si>
  <si>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</si>
  <si>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</si>
  <si>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</si>
  <si>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</si>
  <si>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</si>
  <si>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</si>
  <si>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</si>
  <si>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</si>
  <si>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</si>
  <si>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</si>
  <si>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</si>
  <si>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</si>
  <si>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</si>
  <si>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</si>
  <si>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</si>
  <si>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</si>
  <si>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</si>
  <si>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</si>
  <si>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</si>
  <si>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</si>
  <si>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</si>
  <si>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</si>
  <si>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</si>
  <si>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</si>
  <si>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Modernizace výtahu</t>
  </si>
  <si>
    <t>Objekt:</t>
  </si>
  <si>
    <t>Rozpočet:</t>
  </si>
  <si>
    <t>2016/29.3</t>
  </si>
  <si>
    <t>Zahradníkova 928/15, Brno-Veveří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</si>
  <si>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</si>
  <si>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</si>
  <si>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</si>
  <si>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</si>
  <si>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</si>
  <si>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</si>
  <si>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Ing. Martin Rychtecký</t>
  </si>
  <si>
    <t>Hoblíkova 560/18</t>
  </si>
  <si>
    <t>Brno-Černá Pole</t>
  </si>
  <si>
    <t>61300</t>
  </si>
  <si>
    <t>87819040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</si>
  <si>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</si>
  <si>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</si>
  <si>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</si>
  <si>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</si>
  <si>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</si>
  <si>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</si>
  <si>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</si>
  <si>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</si>
  <si>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</si>
  <si>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</si>
  <si>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</si>
  <si>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</si>
  <si>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</si>
  <si>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</si>
  <si>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</si>
  <si>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</si>
  <si>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</si>
  <si>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</si>
  <si>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</si>
  <si>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</si>
  <si>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</si>
  <si>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723</t>
  </si>
  <si>
    <t>Vnitřní plynovod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</si>
  <si>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</si>
  <si>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</si>
  <si>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</si>
  <si>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</si>
  <si>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</si>
  <si>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</si>
  <si>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</si>
  <si>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</si>
  <si>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</si>
  <si>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</si>
  <si>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</si>
  <si>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</si>
  <si>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</si>
  <si>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</si>
  <si>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</si>
  <si>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</si>
  <si>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</si>
  <si>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</si>
  <si>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</si>
  <si>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</si>
  <si>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</si>
  <si>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</si>
  <si>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</si>
  <si>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</si>
  <si>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</si>
  <si>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</si>
  <si>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</si>
  <si>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</si>
  <si>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</si>
  <si>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</si>
  <si>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</si>
  <si>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</si>
  <si>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</si>
  <si>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</si>
  <si>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</si>
  <si>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</si>
  <si>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0-02</t>
  </si>
  <si>
    <t>Plán BOZP</t>
  </si>
  <si>
    <t>soubor</t>
  </si>
  <si>
    <t>Vlastní</t>
  </si>
  <si>
    <t>POL1_1</t>
  </si>
  <si>
    <t>0-03</t>
  </si>
  <si>
    <t>Projektová dokumentace k výtahu, potřebné zkoušky, a revize k provozu, uvedení výtahu do provozu</t>
  </si>
  <si>
    <t>0-04</t>
  </si>
  <si>
    <t>Statický návrh a posouzení</t>
  </si>
  <si>
    <t>317168112R00</t>
  </si>
  <si>
    <t>Překlad POROTHERM plochý 11,5/7,1/125 cm</t>
  </si>
  <si>
    <t>kus</t>
  </si>
  <si>
    <t>801-1</t>
  </si>
  <si>
    <t>RTS 16/ I</t>
  </si>
  <si>
    <t>S-4.P : 7</t>
  </si>
  <si>
    <t>VV</t>
  </si>
  <si>
    <t>612425931RT2</t>
  </si>
  <si>
    <t>Omítka vápenná vnitřního ostění - štuková, s použitím suché maltové směsi</t>
  </si>
  <si>
    <t>m2</t>
  </si>
  <si>
    <t>801-4</t>
  </si>
  <si>
    <t>(0,94+2,09*2)*0,45*7</t>
  </si>
  <si>
    <t>6313111</t>
  </si>
  <si>
    <t>Doplnění podlahových kcí do 1 m2</t>
  </si>
  <si>
    <t>7</t>
  </si>
  <si>
    <t>941955001R00</t>
  </si>
  <si>
    <t>Lešení lehké pomocné, výška podlahy do 1,2 m</t>
  </si>
  <si>
    <t>800-3</t>
  </si>
  <si>
    <t>1,5*7</t>
  </si>
  <si>
    <t>95-01</t>
  </si>
  <si>
    <t>Průběžný úklid</t>
  </si>
  <si>
    <t>kpl</t>
  </si>
  <si>
    <t>95-02</t>
  </si>
  <si>
    <t>Závěrečný úklid</t>
  </si>
  <si>
    <t>964011211R00</t>
  </si>
  <si>
    <t>Vybourání ŽB překladů prefa  dl. 3 m, 50 kg/m</t>
  </si>
  <si>
    <t>m3</t>
  </si>
  <si>
    <t>801-3</t>
  </si>
  <si>
    <t>S-4.P : 1,2*0,12*0,15*7</t>
  </si>
  <si>
    <t>967031132R00</t>
  </si>
  <si>
    <t>Přisekání rovných ostění cihelných na MVC</t>
  </si>
  <si>
    <t>S-4.P : 2,09*0,12*2*7</t>
  </si>
  <si>
    <t>968071126R00</t>
  </si>
  <si>
    <t>Vyvěšení, zavěšení kovových křídel dveří nad 2 m2</t>
  </si>
  <si>
    <t>968072455R00</t>
  </si>
  <si>
    <t>Vybourání kovových dveřních zárubní pl. do 2 m2</t>
  </si>
  <si>
    <t>S-4.P : 0,9*2,0*7</t>
  </si>
  <si>
    <t>971033531R00</t>
  </si>
  <si>
    <t>Vybourání otv. zeď cihel. pl.1 m2, tl.15 cm, MVC</t>
  </si>
  <si>
    <t>S-4.P : (2,09*0,04+0,9*0,09)*7</t>
  </si>
  <si>
    <t>974031664R00</t>
  </si>
  <si>
    <t>Vysekání rýh zeď cihelná vtah. nosníků 15 x 15 cm</t>
  </si>
  <si>
    <t>m</t>
  </si>
  <si>
    <t>S-4.P : 1,25*7</t>
  </si>
  <si>
    <t>974042532R00</t>
  </si>
  <si>
    <t>Vysekání rýh betonová, monolitická dlažba 6x6 cm</t>
  </si>
  <si>
    <t>S-4.P : 0,94*7</t>
  </si>
  <si>
    <t>999281111R00</t>
  </si>
  <si>
    <t>Přesun hmot pro opravy a údržbu do výšky 25 m</t>
  </si>
  <si>
    <t>t</t>
  </si>
  <si>
    <t>POL7_</t>
  </si>
  <si>
    <t>72301</t>
  </si>
  <si>
    <t>Přeložka plynoinstalace v podlaží</t>
  </si>
  <si>
    <t>POL12_1</t>
  </si>
  <si>
    <t>784450020RA0</t>
  </si>
  <si>
    <t>Malba ze směsi Remal, penetrace 1x, bílá 2x</t>
  </si>
  <si>
    <t>AP-PSV</t>
  </si>
  <si>
    <t>POL2_7</t>
  </si>
  <si>
    <t>S : (9,0*2+3,265*2+1,963*2)*3,0</t>
  </si>
  <si>
    <t>P : (9,0*2+2,531*2+1,348*2)*3,0</t>
  </si>
  <si>
    <t>M-4.P : (6,13*2+2,55*2)*3,0*5</t>
  </si>
  <si>
    <t>5.P : (2,373*2+4,14*2+3,03*2+1,003*2+2,699*2+2,105*2)*2,6</t>
  </si>
  <si>
    <t>2101</t>
  </si>
  <si>
    <t>Elektroinstalace - pohybové čidlo k osvětlení vč. kabeláže</t>
  </si>
  <si>
    <t>2102</t>
  </si>
  <si>
    <t>Přeložka elektroinstalací nad dveřmi</t>
  </si>
  <si>
    <t>3301</t>
  </si>
  <si>
    <t>Demontáž původního výtahu a ekologická likvidace</t>
  </si>
  <si>
    <t>3302</t>
  </si>
  <si>
    <t>Výtah TOV 320 kg 8/8, výroba, dodávka</t>
  </si>
  <si>
    <t>3303</t>
  </si>
  <si>
    <t>Montáž nového osobního výtahu</t>
  </si>
  <si>
    <t>3304</t>
  </si>
  <si>
    <t>Lešení pro montáž osobního výtahu</t>
  </si>
  <si>
    <t>3305</t>
  </si>
  <si>
    <t>Lehká ocelová konstrukce vč. opláštění v 8.np</t>
  </si>
  <si>
    <t>979087113R00</t>
  </si>
  <si>
    <t>Nakládání vybouraných hmot na dopravní prostředky</t>
  </si>
  <si>
    <t>821-1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</si>
  <si>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</si>
  <si>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</si>
  <si>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</si>
  <si>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</si>
  <si>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</si>
  <si>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</si>
  <si>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</si>
  <si>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</si>
  <si>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</si>
  <si>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</si>
  <si>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</si>
  <si>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</si>
  <si>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</si>
  <si>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</si>
  <si>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</si>
  <si>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POL8_0</t>
  </si>
  <si>
    <t>979093111R00</t>
  </si>
  <si>
    <t>Uložení suti na skládku bez zhutnění</t>
  </si>
  <si>
    <t>800-6</t>
  </si>
  <si>
    <t>005121R</t>
  </si>
  <si>
    <t>Zařízení staveniště</t>
  </si>
  <si>
    <t>Soubor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</si>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</sst>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213" t="s">
        <v>41</v>
      </c>
      <c r="B2" s="213"/>
      <c r="C2" s="213"/>
      <c r="D2" s="213"/>
      <c r="E2" s="213"/>
      <c r="F2" s="213"/>
      <c r="G2" s="213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77">
        <v>308</v>
      </c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4" t="s">
        <v>23</v>
      </c>
      <c r="C5" s="5"/>
      <c r="D5" s="80" t="s">
        <v>49</v>
      </c>
      <c r="E5" s="26"/>
      <c r="F5" s="26"/>
      <c r="G5" s="26"/>
      <c r="H5" s="27" t="s">
        <v>42</v>
      </c>
      <c r="I5" s="80" t="s">
        <v>53</v>
      </c>
      <c r="J5" s="11"/>
    </row>
    <row r="6" spans="1:15" ht="15.75" customHeight="1">
      <c r="A6" s="4"/>
      <c r="B6" s="39"/>
      <c r="C6" s="26"/>
      <c r="D6" s="80" t="s">
        <v>50</v>
      </c>
      <c r="E6" s="26"/>
      <c r="F6" s="26"/>
      <c r="G6" s="26"/>
      <c r="H6" s="27" t="s">
        <v>36</v>
      </c>
      <c r="I6" s="80" t="s">
        <v>54</v>
      </c>
      <c r="J6" s="11"/>
    </row>
    <row r="7" spans="1:15" ht="15.75" customHeight="1">
      <c r="A7" s="4"/>
      <c r="B7" s="40"/>
      <c r="C7" s="98" t="s">
        <v>52</v>
      </c>
      <c r="D7" s="78" t="s">
        <v>51</v>
      </c>
      <c r="E7" s="33"/>
      <c r="F7" s="33"/>
      <c r="G7" s="33"/>
      <c r="H7" s="34"/>
      <c r="I7" s="33"/>
      <c r="J7" s="48"/>
    </row>
    <row r="8" spans="1:15" ht="24" hidden="1" customHeight="1">
      <c r="A8" s="4"/>
      <c r="B8" s="44" t="s">
        <v>21</v>
      </c>
      <c r="C8" s="5"/>
      <c r="D8" s="79" t="s">
        <v>55</v>
      </c>
      <c r="E8" s="5"/>
      <c r="F8" s="5"/>
      <c r="G8" s="43"/>
      <c r="H8" s="27" t="s">
        <v>42</v>
      </c>
      <c r="I8" s="80" t="s">
        <v>59</v>
      </c>
      <c r="J8" s="11"/>
    </row>
    <row r="9" spans="1:15" ht="15.75" hidden="1" customHeight="1">
      <c r="A9" s="4"/>
      <c r="B9" s="4"/>
      <c r="C9" s="5"/>
      <c r="D9" s="79" t="s">
        <v>56</v>
      </c>
      <c r="E9" s="5"/>
      <c r="F9" s="5"/>
      <c r="G9" s="43"/>
      <c r="H9" s="27" t="s">
        <v>36</v>
      </c>
      <c r="I9" s="32"/>
      <c r="J9" s="11"/>
    </row>
    <row r="10" spans="1:15" ht="15.75" hidden="1" customHeight="1">
      <c r="A10" s="4"/>
      <c r="B10" s="49"/>
      <c r="C10" s="98" t="s">
        <v>58</v>
      </c>
      <c r="D10" s="99" t="s">
        <v>57</v>
      </c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20</v>
      </c>
      <c r="C11" s="5"/>
      <c r="D11" s="230"/>
      <c r="E11" s="230"/>
      <c r="F11" s="230"/>
      <c r="G11" s="230"/>
      <c r="H11" s="27" t="s">
        <v>42</v>
      </c>
      <c r="I11" s="101"/>
      <c r="J11" s="11"/>
    </row>
    <row r="12" spans="1:15" ht="15.75" customHeight="1">
      <c r="A12" s="4"/>
      <c r="B12" s="39"/>
      <c r="C12" s="26"/>
      <c r="D12" s="235"/>
      <c r="E12" s="235"/>
      <c r="F12" s="235"/>
      <c r="G12" s="235"/>
      <c r="H12" s="27" t="s">
        <v>36</v>
      </c>
      <c r="I12" s="101"/>
      <c r="J12" s="11"/>
    </row>
    <row r="13" spans="1:15" ht="15.75" customHeight="1">
      <c r="A13" s="4"/>
      <c r="B13" s="40"/>
      <c r="C13" s="100"/>
      <c r="D13" s="236"/>
      <c r="E13" s="236"/>
      <c r="F13" s="236"/>
      <c r="G13" s="236"/>
      <c r="H13" s="28"/>
      <c r="I13" s="33"/>
      <c r="J13" s="48"/>
    </row>
    <row r="14" spans="1:15" ht="24" hidden="1" customHeight="1">
      <c r="A14" s="4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34</v>
      </c>
      <c r="C15" s="69"/>
      <c r="D15" s="50"/>
      <c r="E15" s="229"/>
      <c r="F15" s="229"/>
      <c r="G15" s="231"/>
      <c r="H15" s="231"/>
      <c r="I15" s="231" t="s">
        <v>31</v>
      </c>
      <c r="J15" s="232"/>
    </row>
    <row r="16" spans="1:15" ht="23.25" customHeight="1">
      <c r="A16" s="161" t="s">
        <v>26</v>
      </c>
      <c r="B16" s="54" t="s">
        <v>26</v>
      </c>
      <c r="C16" s="55"/>
      <c r="D16" s="56"/>
      <c r="E16" s="233"/>
      <c r="F16" s="234"/>
      <c r="G16" s="233"/>
      <c r="H16" s="234"/>
      <c r="I16" s="233">
        <f>SUMIF(F49:F62,A16,I49:I62)+SUMIF(F49:F62,"PSU",I49:I62)</f>
        <v>0</v>
      </c>
      <c r="J16" s="246"/>
    </row>
    <row r="17" spans="1:10" ht="23.25" customHeight="1">
      <c r="A17" s="161" t="s">
        <v>27</v>
      </c>
      <c r="B17" s="54" t="s">
        <v>27</v>
      </c>
      <c r="C17" s="55"/>
      <c r="D17" s="56"/>
      <c r="E17" s="233"/>
      <c r="F17" s="234"/>
      <c r="G17" s="233"/>
      <c r="H17" s="234"/>
      <c r="I17" s="233">
        <f>SUMIF(F49:F62,A17,I49:I62)</f>
        <v>0</v>
      </c>
      <c r="J17" s="246"/>
    </row>
    <row r="18" spans="1:10" ht="23.25" customHeight="1">
      <c r="A18" s="161" t="s">
        <v>28</v>
      </c>
      <c r="B18" s="54" t="s">
        <v>28</v>
      </c>
      <c r="C18" s="55"/>
      <c r="D18" s="56"/>
      <c r="E18" s="233"/>
      <c r="F18" s="234"/>
      <c r="G18" s="233"/>
      <c r="H18" s="234"/>
      <c r="I18" s="233">
        <f>SUMIF(F49:F62,A18,I49:I62)</f>
        <v>0</v>
      </c>
      <c r="J18" s="246"/>
    </row>
    <row r="19" spans="1:10" ht="23.25" customHeight="1">
      <c r="A19" s="161" t="s">
        <v>92</v>
      </c>
      <c r="B19" s="54" t="s">
        <v>29</v>
      </c>
      <c r="C19" s="55"/>
      <c r="D19" s="56"/>
      <c r="E19" s="233"/>
      <c r="F19" s="234"/>
      <c r="G19" s="233"/>
      <c r="H19" s="234"/>
      <c r="I19" s="233">
        <f>SUMIF(F49:F62,A19,I49:I62)</f>
        <v>0</v>
      </c>
      <c r="J19" s="246"/>
    </row>
    <row r="20" spans="1:10" ht="23.25" customHeight="1">
      <c r="A20" s="161" t="s">
        <v>93</v>
      </c>
      <c r="B20" s="54" t="s">
        <v>30</v>
      </c>
      <c r="C20" s="55"/>
      <c r="D20" s="56"/>
      <c r="E20" s="233"/>
      <c r="F20" s="234"/>
      <c r="G20" s="233"/>
      <c r="H20" s="234"/>
      <c r="I20" s="233">
        <f>SUMIF(F49:F62,A20,I49:I62)</f>
        <v>0</v>
      </c>
      <c r="J20" s="246"/>
    </row>
    <row r="21" spans="1:10" ht="23.25" customHeight="1">
      <c r="A21" s="4"/>
      <c r="B21" s="71" t="s">
        <v>31</v>
      </c>
      <c r="C21" s="72"/>
      <c r="D21" s="73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>
      <c r="A22" s="4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13</v>
      </c>
      <c r="C23" s="55"/>
      <c r="D23" s="56"/>
      <c r="E23" s="57">
        <v>15</v>
      </c>
      <c r="F23" s="58" t="s">
        <v>0</v>
      </c>
      <c r="G23" s="244">
        <f>ZakladDPHSniVypocet</f>
        <v>0</v>
      </c>
      <c r="H23" s="245"/>
      <c r="I23" s="245"/>
      <c r="J23" s="59" t="str">
        <f t="shared" ref="J23:J28" si="0">Mena</f>
        <v>CZK</v>
      </c>
    </row>
    <row r="24" spans="1:10" ht="23.25" customHeight="1">
      <c r="A24" s="4"/>
      <c r="B24" s="54" t="s">
        <v>14</v>
      </c>
      <c r="C24" s="55"/>
      <c r="D24" s="56"/>
      <c r="E24" s="57">
        <f>SazbaDPH1</f>
        <v>15</v>
      </c>
      <c r="F24" s="58" t="s">
        <v>0</v>
      </c>
      <c r="G24" s="251">
        <f>ZakladDPHSni*SazbaDPH1/100</f>
        <v>0</v>
      </c>
      <c r="H24" s="252"/>
      <c r="I24" s="252"/>
      <c r="J24" s="59" t="str">
        <f t="shared" si="0"/>
        <v>CZK</v>
      </c>
    </row>
    <row r="25" spans="1:10" ht="23.25" customHeight="1">
      <c r="A25" s="4"/>
      <c r="B25" s="54" t="s">
        <v>15</v>
      </c>
      <c r="C25" s="55"/>
      <c r="D25" s="56"/>
      <c r="E25" s="57">
        <v>21</v>
      </c>
      <c r="F25" s="58" t="s">
        <v>0</v>
      </c>
      <c r="G25" s="244">
        <f>ZakladDPHZaklVypocet</f>
        <v>0</v>
      </c>
      <c r="H25" s="245"/>
      <c r="I25" s="245"/>
      <c r="J25" s="59" t="str">
        <f t="shared" si="0"/>
        <v>CZK</v>
      </c>
    </row>
    <row r="26" spans="1:10" ht="23.25" customHeight="1">
      <c r="A26" s="4"/>
      <c r="B26" s="46" t="s">
        <v>16</v>
      </c>
      <c r="C26" s="22"/>
      <c r="D26" s="18"/>
      <c r="E26" s="41">
        <f>SazbaDPH2</f>
        <v>21</v>
      </c>
      <c r="F26" s="42" t="s">
        <v>0</v>
      </c>
      <c r="G26" s="240">
        <f>ZakladDPHZakl*SazbaDPH2/100</f>
        <v>0</v>
      </c>
      <c r="H26" s="241"/>
      <c r="I26" s="241"/>
      <c r="J26" s="53" t="str">
        <f t="shared" si="0"/>
        <v>CZK</v>
      </c>
    </row>
    <row r="27" spans="1:10" ht="23.25" customHeight="1" thickBot="1">
      <c r="A27" s="4"/>
      <c r="B27" s="45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0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49">
        <f>ZakladDPHSniVypocet+ZakladDPHZaklVypocet</f>
        <v>0</v>
      </c>
      <c r="H28" s="249"/>
      <c r="I28" s="249"/>
      <c r="J28" s="134" t="str">
        <f t="shared" si="0"/>
        <v>CZK</v>
      </c>
    </row>
    <row r="29" spans="1:10" ht="27.75" customHeight="1" thickBot="1">
      <c r="A29" s="4"/>
      <c r="B29" s="130" t="s">
        <v>37</v>
      </c>
      <c r="C29" s="135"/>
      <c r="D29" s="135"/>
      <c r="E29" s="135"/>
      <c r="F29" s="135"/>
      <c r="G29" s="243">
        <f>ZakladDPHSni+DPHSni+ZakladDPHZakl+DPHZakl+Zaokrouhleni</f>
        <v>0</v>
      </c>
      <c r="H29" s="243"/>
      <c r="I29" s="243"/>
      <c r="J29" s="136" t="s">
        <v>62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12</v>
      </c>
      <c r="D32" s="37"/>
      <c r="E32" s="37"/>
      <c r="F32" s="19" t="s">
        <v>11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6"/>
    </row>
    <row r="35" spans="1:10" ht="12.75" customHeight="1">
      <c r="A35" s="4"/>
      <c r="B35" s="4"/>
      <c r="C35" s="5"/>
      <c r="D35" s="250" t="s">
        <v>2</v>
      </c>
      <c r="E35" s="250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60</v>
      </c>
      <c r="C39" s="218"/>
      <c r="D39" s="219"/>
      <c r="E39" s="219"/>
      <c r="F39" s="121">
        <f>'1 1 Pol'!AE73</f>
        <v>0</v>
      </c>
      <c r="G39" s="122">
        <f>'1 1 Pol'!AF73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43</v>
      </c>
      <c r="C40" s="220" t="s">
        <v>44</v>
      </c>
      <c r="D40" s="221"/>
      <c r="E40" s="221"/>
      <c r="F40" s="124">
        <f>'1 1 Pol'!AE73</f>
        <v>0</v>
      </c>
      <c r="G40" s="125">
        <f>'1 1 Pol'!AF73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22" t="s">
        <v>44</v>
      </c>
      <c r="D41" s="223"/>
      <c r="E41" s="223"/>
      <c r="F41" s="126">
        <f>'1 1 Pol'!AE73</f>
        <v>0</v>
      </c>
      <c r="G41" s="127">
        <f>'1 1 Pol'!AF73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24" t="s">
        <v>61</v>
      </c>
      <c r="C42" s="225"/>
      <c r="D42" s="225"/>
      <c r="E42" s="226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75">
      <c r="B46" s="137" t="s">
        <v>63</v>
      </c>
    </row>
    <row r="48" spans="1:10" ht="25.5" customHeight="1">
      <c r="A48" s="138"/>
      <c r="B48" s="142" t="s">
        <v>18</v>
      </c>
      <c r="C48" s="142" t="s">
        <v>6</v>
      </c>
      <c r="D48" s="143"/>
      <c r="E48" s="143"/>
      <c r="F48" s="146" t="s">
        <v>64</v>
      </c>
      <c r="G48" s="146"/>
      <c r="H48" s="146"/>
      <c r="I48" s="146" t="s">
        <v>31</v>
      </c>
      <c r="J48" s="146" t="s">
        <v>0</v>
      </c>
    </row>
    <row r="49" spans="1:10" ht="25.5" customHeight="1">
      <c r="A49" s="139"/>
      <c r="B49" s="147" t="s">
        <v>65</v>
      </c>
      <c r="C49" s="227" t="s">
        <v>66</v>
      </c>
      <c r="D49" s="228"/>
      <c r="E49" s="228"/>
      <c r="F49" s="153" t="s">
        <v>26</v>
      </c>
      <c r="G49" s="154"/>
      <c r="H49" s="154"/>
      <c r="I49" s="154">
        <f>'1 1 Pol'!G7</f>
        <v>0</v>
      </c>
      <c r="J49" s="149" t="str">
        <f>IF(I63=0,"",I49/I63*100)</f>
        <v/>
      </c>
    </row>
    <row r="50" spans="1:10" ht="25.5" customHeight="1">
      <c r="A50" s="139"/>
      <c r="B50" s="141" t="s">
        <v>67</v>
      </c>
      <c r="C50" s="214" t="s">
        <v>68</v>
      </c>
      <c r="D50" s="215"/>
      <c r="E50" s="215"/>
      <c r="F50" s="155" t="s">
        <v>26</v>
      </c>
      <c r="G50" s="156"/>
      <c r="H50" s="156"/>
      <c r="I50" s="156">
        <f>'1 1 Pol'!G11</f>
        <v>0</v>
      </c>
      <c r="J50" s="150" t="str">
        <f>IF(I63=0,"",I50/I63*100)</f>
        <v/>
      </c>
    </row>
    <row r="51" spans="1:10" ht="25.5" customHeight="1">
      <c r="A51" s="139"/>
      <c r="B51" s="141" t="s">
        <v>69</v>
      </c>
      <c r="C51" s="214" t="s">
        <v>70</v>
      </c>
      <c r="D51" s="215"/>
      <c r="E51" s="215"/>
      <c r="F51" s="155" t="s">
        <v>26</v>
      </c>
      <c r="G51" s="156"/>
      <c r="H51" s="156"/>
      <c r="I51" s="156">
        <f>'1 1 Pol'!G14</f>
        <v>0</v>
      </c>
      <c r="J51" s="150" t="str">
        <f>IF(I63=0,"",I51/I63*100)</f>
        <v/>
      </c>
    </row>
    <row r="52" spans="1:10" ht="25.5" customHeight="1">
      <c r="A52" s="139"/>
      <c r="B52" s="141" t="s">
        <v>71</v>
      </c>
      <c r="C52" s="214" t="s">
        <v>72</v>
      </c>
      <c r="D52" s="215"/>
      <c r="E52" s="215"/>
      <c r="F52" s="155" t="s">
        <v>26</v>
      </c>
      <c r="G52" s="156"/>
      <c r="H52" s="156"/>
      <c r="I52" s="156">
        <f>'1 1 Pol'!G17</f>
        <v>0</v>
      </c>
      <c r="J52" s="150" t="str">
        <f>IF(I63=0,"",I52/I63*100)</f>
        <v/>
      </c>
    </row>
    <row r="53" spans="1:10" ht="25.5" customHeight="1">
      <c r="A53" s="139"/>
      <c r="B53" s="141" t="s">
        <v>73</v>
      </c>
      <c r="C53" s="214" t="s">
        <v>74</v>
      </c>
      <c r="D53" s="215"/>
      <c r="E53" s="215"/>
      <c r="F53" s="155" t="s">
        <v>26</v>
      </c>
      <c r="G53" s="156"/>
      <c r="H53" s="156"/>
      <c r="I53" s="156">
        <f>'1 1 Pol'!G20</f>
        <v>0</v>
      </c>
      <c r="J53" s="150" t="str">
        <f>IF(I63=0,"",I53/I63*100)</f>
        <v/>
      </c>
    </row>
    <row r="54" spans="1:10" ht="25.5" customHeight="1">
      <c r="A54" s="139"/>
      <c r="B54" s="141" t="s">
        <v>75</v>
      </c>
      <c r="C54" s="214" t="s">
        <v>76</v>
      </c>
      <c r="D54" s="215"/>
      <c r="E54" s="215"/>
      <c r="F54" s="155" t="s">
        <v>26</v>
      </c>
      <c r="G54" s="156"/>
      <c r="H54" s="156"/>
      <c r="I54" s="156">
        <f>'1 1 Pol'!G23</f>
        <v>0</v>
      </c>
      <c r="J54" s="150" t="str">
        <f>IF(I63=0,"",I54/I63*100)</f>
        <v/>
      </c>
    </row>
    <row r="55" spans="1:10" ht="25.5" customHeight="1">
      <c r="A55" s="139"/>
      <c r="B55" s="141" t="s">
        <v>77</v>
      </c>
      <c r="C55" s="214" t="s">
        <v>78</v>
      </c>
      <c r="D55" s="215"/>
      <c r="E55" s="215"/>
      <c r="F55" s="155" t="s">
        <v>26</v>
      </c>
      <c r="G55" s="156"/>
      <c r="H55" s="156"/>
      <c r="I55" s="156">
        <f>'1 1 Pol'!G26</f>
        <v>0</v>
      </c>
      <c r="J55" s="150" t="str">
        <f>IF(I63=0,"",I55/I63*100)</f>
        <v/>
      </c>
    </row>
    <row r="56" spans="1:10" ht="25.5" customHeight="1">
      <c r="A56" s="139"/>
      <c r="B56" s="141" t="s">
        <v>79</v>
      </c>
      <c r="C56" s="214" t="s">
        <v>80</v>
      </c>
      <c r="D56" s="215"/>
      <c r="E56" s="215"/>
      <c r="F56" s="155" t="s">
        <v>26</v>
      </c>
      <c r="G56" s="156"/>
      <c r="H56" s="156"/>
      <c r="I56" s="156">
        <f>'1 1 Pol'!G41</f>
        <v>0</v>
      </c>
      <c r="J56" s="150" t="str">
        <f>IF(I63=0,"",I56/I63*100)</f>
        <v/>
      </c>
    </row>
    <row r="57" spans="1:10" ht="25.5" customHeight="1">
      <c r="A57" s="139"/>
      <c r="B57" s="141" t="s">
        <v>81</v>
      </c>
      <c r="C57" s="214" t="s">
        <v>82</v>
      </c>
      <c r="D57" s="215"/>
      <c r="E57" s="215"/>
      <c r="F57" s="155" t="s">
        <v>27</v>
      </c>
      <c r="G57" s="156"/>
      <c r="H57" s="156"/>
      <c r="I57" s="156">
        <f>'1 1 Pol'!G43</f>
        <v>0</v>
      </c>
      <c r="J57" s="150" t="str">
        <f>IF(I63=0,"",I57/I63*100)</f>
        <v/>
      </c>
    </row>
    <row r="58" spans="1:10" ht="25.5" customHeight="1">
      <c r="A58" s="139"/>
      <c r="B58" s="141" t="s">
        <v>83</v>
      </c>
      <c r="C58" s="214" t="s">
        <v>84</v>
      </c>
      <c r="D58" s="215"/>
      <c r="E58" s="215"/>
      <c r="F58" s="155" t="s">
        <v>27</v>
      </c>
      <c r="G58" s="156"/>
      <c r="H58" s="156"/>
      <c r="I58" s="156">
        <f>'1 1 Pol'!G45</f>
        <v>0</v>
      </c>
      <c r="J58" s="150" t="str">
        <f>IF(I63=0,"",I58/I63*100)</f>
        <v/>
      </c>
    </row>
    <row r="59" spans="1:10" ht="25.5" customHeight="1">
      <c r="A59" s="139"/>
      <c r="B59" s="141" t="s">
        <v>85</v>
      </c>
      <c r="C59" s="214" t="s">
        <v>86</v>
      </c>
      <c r="D59" s="215"/>
      <c r="E59" s="215"/>
      <c r="F59" s="155" t="s">
        <v>28</v>
      </c>
      <c r="G59" s="156"/>
      <c r="H59" s="156"/>
      <c r="I59" s="156">
        <f>'1 1 Pol'!G51</f>
        <v>0</v>
      </c>
      <c r="J59" s="150" t="str">
        <f>IF(I63=0,"",I59/I63*100)</f>
        <v/>
      </c>
    </row>
    <row r="60" spans="1:10" ht="25.5" customHeight="1">
      <c r="A60" s="139"/>
      <c r="B60" s="141" t="s">
        <v>87</v>
      </c>
      <c r="C60" s="214" t="s">
        <v>88</v>
      </c>
      <c r="D60" s="215"/>
      <c r="E60" s="215"/>
      <c r="F60" s="155" t="s">
        <v>28</v>
      </c>
      <c r="G60" s="156"/>
      <c r="H60" s="156"/>
      <c r="I60" s="156">
        <f>'1 1 Pol'!G54</f>
        <v>0</v>
      </c>
      <c r="J60" s="150" t="str">
        <f>IF(I63=0,"",I60/I63*100)</f>
        <v/>
      </c>
    </row>
    <row r="61" spans="1:10" ht="25.5" customHeight="1">
      <c r="A61" s="139"/>
      <c r="B61" s="141" t="s">
        <v>89</v>
      </c>
      <c r="C61" s="214" t="s">
        <v>90</v>
      </c>
      <c r="D61" s="215"/>
      <c r="E61" s="215"/>
      <c r="F61" s="155" t="s">
        <v>91</v>
      </c>
      <c r="G61" s="156"/>
      <c r="H61" s="156"/>
      <c r="I61" s="156">
        <f>'1 1 Pol'!G60</f>
        <v>0</v>
      </c>
      <c r="J61" s="150" t="str">
        <f>IF(I63=0,"",I61/I63*100)</f>
        <v/>
      </c>
    </row>
    <row r="62" spans="1:10" ht="25.5" customHeight="1">
      <c r="A62" s="139"/>
      <c r="B62" s="148" t="s">
        <v>92</v>
      </c>
      <c r="C62" s="216" t="s">
        <v>29</v>
      </c>
      <c r="D62" s="217"/>
      <c r="E62" s="217"/>
      <c r="F62" s="157" t="s">
        <v>92</v>
      </c>
      <c r="G62" s="158"/>
      <c r="H62" s="158"/>
      <c r="I62" s="158">
        <f>'1 1 Pol'!G70</f>
        <v>0</v>
      </c>
      <c r="J62" s="151" t="str">
        <f>IF(I63=0,"",I62/I63*100)</f>
        <v/>
      </c>
    </row>
    <row r="63" spans="1:10" ht="25.5" customHeight="1">
      <c r="A63" s="140"/>
      <c r="B63" s="144" t="s">
        <v>1</v>
      </c>
      <c r="C63" s="144"/>
      <c r="D63" s="145"/>
      <c r="E63" s="145"/>
      <c r="F63" s="159"/>
      <c r="G63" s="160"/>
      <c r="H63" s="160"/>
      <c r="I63" s="160">
        <f>SUM(I49:I62)</f>
        <v>0</v>
      </c>
      <c r="J63" s="152">
        <f>SUM(J49:J62)</f>
        <v>0</v>
      </c>
    </row>
    <row r="64" spans="1:10">
      <c r="F64" s="104"/>
      <c r="G64" s="103"/>
      <c r="H64" s="104"/>
      <c r="I64" s="103"/>
      <c r="J64" s="105"/>
    </row>
    <row r="65" spans="6:10">
      <c r="F65" s="104"/>
      <c r="G65" s="103"/>
      <c r="H65" s="104"/>
      <c r="I65" s="103"/>
      <c r="J65" s="105"/>
    </row>
    <row r="66" spans="6:10">
      <c r="F66" s="104"/>
      <c r="G66" s="103"/>
      <c r="H66" s="104"/>
      <c r="I66" s="103"/>
      <c r="J66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6" t="s">
        <v>8</v>
      </c>
      <c r="B2" s="75"/>
      <c r="C2" s="256"/>
      <c r="D2" s="256"/>
      <c r="E2" s="256"/>
      <c r="F2" s="256"/>
      <c r="G2" s="257"/>
    </row>
    <row r="3" spans="1:7" ht="24.95" customHeight="1">
      <c r="A3" s="76" t="s">
        <v>9</v>
      </c>
      <c r="B3" s="75"/>
      <c r="C3" s="256"/>
      <c r="D3" s="256"/>
      <c r="E3" s="256"/>
      <c r="F3" s="256"/>
      <c r="G3" s="257"/>
    </row>
    <row r="4" spans="1:7" ht="24.95" customHeight="1">
      <c r="A4" s="76" t="s">
        <v>10</v>
      </c>
      <c r="B4" s="75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58" t="s">
        <v>7</v>
      </c>
      <c r="B1" s="258"/>
      <c r="C1" s="258"/>
      <c r="D1" s="258"/>
      <c r="E1" s="258"/>
      <c r="F1" s="258"/>
      <c r="G1" s="258"/>
      <c r="AG1" t="s">
        <v>94</v>
      </c>
    </row>
    <row r="2" spans="1:60" ht="24.95" customHeight="1">
      <c r="A2" s="163" t="s">
        <v>8</v>
      </c>
      <c r="B2" s="75" t="s">
        <v>47</v>
      </c>
      <c r="C2" s="259" t="s">
        <v>48</v>
      </c>
      <c r="D2" s="260"/>
      <c r="E2" s="260"/>
      <c r="F2" s="260"/>
      <c r="G2" s="261"/>
      <c r="AG2" t="s">
        <v>95</v>
      </c>
    </row>
    <row r="3" spans="1:60" ht="24.95" customHeight="1">
      <c r="A3" s="163" t="s">
        <v>9</v>
      </c>
      <c r="B3" s="75" t="s">
        <v>43</v>
      </c>
      <c r="C3" s="259" t="s">
        <v>44</v>
      </c>
      <c r="D3" s="260"/>
      <c r="E3" s="260"/>
      <c r="F3" s="260"/>
      <c r="G3" s="261"/>
      <c r="AC3" s="102" t="s">
        <v>95</v>
      </c>
      <c r="AG3" t="s">
        <v>96</v>
      </c>
    </row>
    <row r="4" spans="1:60" ht="24.95" customHeight="1">
      <c r="A4" s="164" t="s">
        <v>10</v>
      </c>
      <c r="B4" s="165" t="s">
        <v>43</v>
      </c>
      <c r="C4" s="262" t="s">
        <v>44</v>
      </c>
      <c r="D4" s="263"/>
      <c r="E4" s="263"/>
      <c r="F4" s="263"/>
      <c r="G4" s="264"/>
      <c r="AG4" t="s">
        <v>97</v>
      </c>
    </row>
    <row r="5" spans="1:60">
      <c r="D5" s="162"/>
    </row>
    <row r="6" spans="1:60" ht="38.25">
      <c r="A6" s="171" t="s">
        <v>98</v>
      </c>
      <c r="B6" s="169" t="s">
        <v>99</v>
      </c>
      <c r="C6" s="169" t="s">
        <v>100</v>
      </c>
      <c r="D6" s="170" t="s">
        <v>101</v>
      </c>
      <c r="E6" s="171" t="s">
        <v>102</v>
      </c>
      <c r="F6" s="166" t="s">
        <v>103</v>
      </c>
      <c r="G6" s="171" t="s">
        <v>31</v>
      </c>
      <c r="H6" s="172" t="s">
        <v>32</v>
      </c>
      <c r="I6" s="172" t="s">
        <v>104</v>
      </c>
      <c r="J6" s="172" t="s">
        <v>33</v>
      </c>
      <c r="K6" s="172" t="s">
        <v>105</v>
      </c>
      <c r="L6" s="172" t="s">
        <v>106</v>
      </c>
      <c r="M6" s="172" t="s">
        <v>107</v>
      </c>
      <c r="N6" s="172" t="s">
        <v>108</v>
      </c>
      <c r="O6" s="172" t="s">
        <v>109</v>
      </c>
      <c r="P6" s="172" t="s">
        <v>110</v>
      </c>
      <c r="Q6" s="172" t="s">
        <v>111</v>
      </c>
      <c r="R6" s="172" t="s">
        <v>112</v>
      </c>
      <c r="S6" s="172" t="s">
        <v>113</v>
      </c>
      <c r="T6" s="172" t="s">
        <v>114</v>
      </c>
      <c r="U6" s="172" t="s">
        <v>115</v>
      </c>
      <c r="V6" s="172" t="s">
        <v>116</v>
      </c>
    </row>
    <row r="7" spans="1:60">
      <c r="A7" s="173" t="s">
        <v>117</v>
      </c>
      <c r="B7" s="175" t="s">
        <v>65</v>
      </c>
      <c r="C7" s="176" t="s">
        <v>66</v>
      </c>
      <c r="D7" s="177"/>
      <c r="E7" s="183"/>
      <c r="F7" s="187"/>
      <c r="G7" s="187">
        <f>SUMIF(AG8:AG10,"&lt;&gt;NOR",G8:G10)</f>
        <v>0</v>
      </c>
      <c r="H7" s="187"/>
      <c r="I7" s="187">
        <f>SUM(I8:I10)</f>
        <v>0</v>
      </c>
      <c r="J7" s="187"/>
      <c r="K7" s="187">
        <f>SUM(K8:K10)</f>
        <v>0</v>
      </c>
      <c r="L7" s="187"/>
      <c r="M7" s="187">
        <f>SUM(M8:M10)</f>
        <v>0</v>
      </c>
      <c r="N7" s="187"/>
      <c r="O7" s="187">
        <f>SUM(O8:O10)</f>
        <v>0</v>
      </c>
      <c r="P7" s="187"/>
      <c r="Q7" s="187">
        <f>SUM(Q8:Q10)</f>
        <v>0</v>
      </c>
      <c r="R7" s="187"/>
      <c r="S7" s="187"/>
      <c r="T7" s="187"/>
      <c r="U7" s="188">
        <f>SUM(U8:U10)</f>
        <v>0</v>
      </c>
      <c r="V7" s="187"/>
      <c r="AG7" t="s">
        <v>118</v>
      </c>
    </row>
    <row r="8" spans="1:60" outlineLevel="1">
      <c r="A8" s="168">
        <v>1</v>
      </c>
      <c r="B8" s="178" t="s">
        <v>119</v>
      </c>
      <c r="C8" s="206" t="s">
        <v>120</v>
      </c>
      <c r="D8" s="180" t="s">
        <v>121</v>
      </c>
      <c r="E8" s="184">
        <v>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 t="s">
        <v>122</v>
      </c>
      <c r="T8" s="190">
        <v>0</v>
      </c>
      <c r="U8" s="191">
        <f>ROUND(E8*T8,2)</f>
        <v>0</v>
      </c>
      <c r="V8" s="19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123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33.75" outlineLevel="1">
      <c r="A9" s="168">
        <v>2</v>
      </c>
      <c r="B9" s="178" t="s">
        <v>124</v>
      </c>
      <c r="C9" s="206" t="s">
        <v>125</v>
      </c>
      <c r="D9" s="180" t="s">
        <v>121</v>
      </c>
      <c r="E9" s="184">
        <v>1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15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122</v>
      </c>
      <c r="T9" s="190">
        <v>0</v>
      </c>
      <c r="U9" s="191">
        <f>ROUND(E9*T9,2)</f>
        <v>0</v>
      </c>
      <c r="V9" s="190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123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>
      <c r="A10" s="168">
        <v>3</v>
      </c>
      <c r="B10" s="178" t="s">
        <v>126</v>
      </c>
      <c r="C10" s="206" t="s">
        <v>127</v>
      </c>
      <c r="D10" s="180" t="s">
        <v>121</v>
      </c>
      <c r="E10" s="184">
        <v>1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15</v>
      </c>
      <c r="M10" s="190">
        <f>G10*(1+L10/100)</f>
        <v>0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 t="s">
        <v>122</v>
      </c>
      <c r="T10" s="190">
        <v>0</v>
      </c>
      <c r="U10" s="191">
        <f>ROUND(E10*T10,2)</f>
        <v>0</v>
      </c>
      <c r="V10" s="190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123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>
      <c r="A11" s="174" t="s">
        <v>117</v>
      </c>
      <c r="B11" s="179" t="s">
        <v>67</v>
      </c>
      <c r="C11" s="207" t="s">
        <v>68</v>
      </c>
      <c r="D11" s="181"/>
      <c r="E11" s="185"/>
      <c r="F11" s="192"/>
      <c r="G11" s="192">
        <f>SUMIF(AG12:AG13,"&lt;&gt;NOR",G12:G13)</f>
        <v>0</v>
      </c>
      <c r="H11" s="192"/>
      <c r="I11" s="192">
        <f>SUM(I12:I13)</f>
        <v>0</v>
      </c>
      <c r="J11" s="192"/>
      <c r="K11" s="192">
        <f>SUM(K12:K13)</f>
        <v>0</v>
      </c>
      <c r="L11" s="192"/>
      <c r="M11" s="192">
        <f>SUM(M12:M13)</f>
        <v>0</v>
      </c>
      <c r="N11" s="192"/>
      <c r="O11" s="192">
        <f>SUM(O12:O13)</f>
        <v>0.16</v>
      </c>
      <c r="P11" s="192"/>
      <c r="Q11" s="192">
        <f>SUM(Q12:Q13)</f>
        <v>0</v>
      </c>
      <c r="R11" s="192"/>
      <c r="S11" s="192"/>
      <c r="T11" s="192"/>
      <c r="U11" s="193">
        <f>SUM(U12:U13)</f>
        <v>2.2200000000000002</v>
      </c>
      <c r="V11" s="192"/>
      <c r="AG11" t="s">
        <v>118</v>
      </c>
    </row>
    <row r="12" spans="1:60" outlineLevel="1">
      <c r="A12" s="168">
        <v>4</v>
      </c>
      <c r="B12" s="178" t="s">
        <v>128</v>
      </c>
      <c r="C12" s="206" t="s">
        <v>129</v>
      </c>
      <c r="D12" s="180" t="s">
        <v>130</v>
      </c>
      <c r="E12" s="184">
        <v>7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2.2880000000000001E-2</v>
      </c>
      <c r="O12" s="190">
        <f>ROUND(E12*N12,2)</f>
        <v>0.16</v>
      </c>
      <c r="P12" s="190">
        <v>0</v>
      </c>
      <c r="Q12" s="190">
        <f>ROUND(E12*P12,2)</f>
        <v>0</v>
      </c>
      <c r="R12" s="190" t="s">
        <v>131</v>
      </c>
      <c r="S12" s="190" t="s">
        <v>132</v>
      </c>
      <c r="T12" s="190">
        <v>0.3175</v>
      </c>
      <c r="U12" s="191">
        <f>ROUND(E12*T12,2)</f>
        <v>2.2200000000000002</v>
      </c>
      <c r="V12" s="190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123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8"/>
      <c r="C13" s="208" t="s">
        <v>133</v>
      </c>
      <c r="D13" s="182"/>
      <c r="E13" s="186">
        <v>7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190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134</v>
      </c>
      <c r="AH13" s="167">
        <v>0</v>
      </c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>
      <c r="A14" s="174" t="s">
        <v>117</v>
      </c>
      <c r="B14" s="179" t="s">
        <v>69</v>
      </c>
      <c r="C14" s="207" t="s">
        <v>70</v>
      </c>
      <c r="D14" s="181"/>
      <c r="E14" s="185"/>
      <c r="F14" s="192"/>
      <c r="G14" s="192">
        <f>SUMIF(AG15:AG16,"&lt;&gt;NOR",G15:G16)</f>
        <v>0</v>
      </c>
      <c r="H14" s="192"/>
      <c r="I14" s="192">
        <f>SUM(I15:I16)</f>
        <v>0</v>
      </c>
      <c r="J14" s="192"/>
      <c r="K14" s="192">
        <f>SUM(K15:K16)</f>
        <v>0</v>
      </c>
      <c r="L14" s="192"/>
      <c r="M14" s="192">
        <f>SUM(M15:M16)</f>
        <v>0</v>
      </c>
      <c r="N14" s="192"/>
      <c r="O14" s="192">
        <f>SUM(O15:O16)</f>
        <v>0.54</v>
      </c>
      <c r="P14" s="192"/>
      <c r="Q14" s="192">
        <f>SUM(Q15:Q16)</f>
        <v>0</v>
      </c>
      <c r="R14" s="192"/>
      <c r="S14" s="192"/>
      <c r="T14" s="192"/>
      <c r="U14" s="193">
        <f>SUM(U15:U16)</f>
        <v>19.100000000000001</v>
      </c>
      <c r="V14" s="192"/>
      <c r="AG14" t="s">
        <v>118</v>
      </c>
    </row>
    <row r="15" spans="1:60" ht="22.5" outlineLevel="1">
      <c r="A15" s="168">
        <v>5</v>
      </c>
      <c r="B15" s="178" t="s">
        <v>135</v>
      </c>
      <c r="C15" s="206" t="s">
        <v>136</v>
      </c>
      <c r="D15" s="180" t="s">
        <v>137</v>
      </c>
      <c r="E15" s="184">
        <v>16.128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15</v>
      </c>
      <c r="M15" s="190">
        <f>G15*(1+L15/100)</f>
        <v>0</v>
      </c>
      <c r="N15" s="190">
        <v>3.3709999999999997E-2</v>
      </c>
      <c r="O15" s="190">
        <f>ROUND(E15*N15,2)</f>
        <v>0.54</v>
      </c>
      <c r="P15" s="190">
        <v>0</v>
      </c>
      <c r="Q15" s="190">
        <f>ROUND(E15*P15,2)</f>
        <v>0</v>
      </c>
      <c r="R15" s="190" t="s">
        <v>138</v>
      </c>
      <c r="S15" s="190" t="s">
        <v>132</v>
      </c>
      <c r="T15" s="190">
        <v>1.1841699999999999</v>
      </c>
      <c r="U15" s="191">
        <f>ROUND(E15*T15,2)</f>
        <v>19.100000000000001</v>
      </c>
      <c r="V15" s="190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123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>
      <c r="A16" s="168"/>
      <c r="B16" s="178"/>
      <c r="C16" s="208" t="s">
        <v>139</v>
      </c>
      <c r="D16" s="182"/>
      <c r="E16" s="186">
        <v>16.128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1"/>
      <c r="V16" s="190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134</v>
      </c>
      <c r="AH16" s="167">
        <v>0</v>
      </c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>
      <c r="A17" s="174" t="s">
        <v>117</v>
      </c>
      <c r="B17" s="179" t="s">
        <v>71</v>
      </c>
      <c r="C17" s="207" t="s">
        <v>72</v>
      </c>
      <c r="D17" s="181"/>
      <c r="E17" s="185"/>
      <c r="F17" s="192"/>
      <c r="G17" s="192">
        <f>SUMIF(AG18:AG19,"&lt;&gt;NOR",G18:G19)</f>
        <v>0</v>
      </c>
      <c r="H17" s="192"/>
      <c r="I17" s="192">
        <f>SUM(I18:I19)</f>
        <v>0</v>
      </c>
      <c r="J17" s="192"/>
      <c r="K17" s="192">
        <f>SUM(K18:K19)</f>
        <v>0</v>
      </c>
      <c r="L17" s="192"/>
      <c r="M17" s="192">
        <f>SUM(M18:M19)</f>
        <v>0</v>
      </c>
      <c r="N17" s="192"/>
      <c r="O17" s="192">
        <f>SUM(O18:O19)</f>
        <v>1.58</v>
      </c>
      <c r="P17" s="192"/>
      <c r="Q17" s="192">
        <f>SUM(Q18:Q19)</f>
        <v>0</v>
      </c>
      <c r="R17" s="192"/>
      <c r="S17" s="192"/>
      <c r="T17" s="192"/>
      <c r="U17" s="193">
        <f>SUM(U18:U19)</f>
        <v>32.619999999999997</v>
      </c>
      <c r="V17" s="192"/>
      <c r="AG17" t="s">
        <v>118</v>
      </c>
    </row>
    <row r="18" spans="1:60" outlineLevel="1">
      <c r="A18" s="168">
        <v>6</v>
      </c>
      <c r="B18" s="178" t="s">
        <v>140</v>
      </c>
      <c r="C18" s="206" t="s">
        <v>141</v>
      </c>
      <c r="D18" s="180" t="s">
        <v>130</v>
      </c>
      <c r="E18" s="184">
        <v>7</v>
      </c>
      <c r="F18" s="189"/>
      <c r="G18" s="190">
        <f>ROUND(E18*F18,2)</f>
        <v>0</v>
      </c>
      <c r="H18" s="189"/>
      <c r="I18" s="190">
        <f>ROUND(E18*H18,2)</f>
        <v>0</v>
      </c>
      <c r="J18" s="189"/>
      <c r="K18" s="190">
        <f>ROUND(E18*J18,2)</f>
        <v>0</v>
      </c>
      <c r="L18" s="190">
        <v>15</v>
      </c>
      <c r="M18" s="190">
        <f>G18*(1+L18/100)</f>
        <v>0</v>
      </c>
      <c r="N18" s="190">
        <v>0.2261</v>
      </c>
      <c r="O18" s="190">
        <f>ROUND(E18*N18,2)</f>
        <v>1.58</v>
      </c>
      <c r="P18" s="190">
        <v>0</v>
      </c>
      <c r="Q18" s="190">
        <f>ROUND(E18*P18,2)</f>
        <v>0</v>
      </c>
      <c r="R18" s="190"/>
      <c r="S18" s="190" t="s">
        <v>122</v>
      </c>
      <c r="T18" s="190">
        <v>4.66</v>
      </c>
      <c r="U18" s="191">
        <f>ROUND(E18*T18,2)</f>
        <v>32.619999999999997</v>
      </c>
      <c r="V18" s="19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123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>
      <c r="A19" s="168"/>
      <c r="B19" s="178"/>
      <c r="C19" s="208" t="s">
        <v>142</v>
      </c>
      <c r="D19" s="182"/>
      <c r="E19" s="186">
        <v>7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1"/>
      <c r="V19" s="190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 t="s">
        <v>134</v>
      </c>
      <c r="AH19" s="167">
        <v>0</v>
      </c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>
      <c r="A20" s="174" t="s">
        <v>117</v>
      </c>
      <c r="B20" s="179" t="s">
        <v>73</v>
      </c>
      <c r="C20" s="207" t="s">
        <v>74</v>
      </c>
      <c r="D20" s="181"/>
      <c r="E20" s="185"/>
      <c r="F20" s="192"/>
      <c r="G20" s="192">
        <f>SUMIF(AG21:AG22,"&lt;&gt;NOR",G21:G22)</f>
        <v>0</v>
      </c>
      <c r="H20" s="192"/>
      <c r="I20" s="192">
        <f>SUM(I21:I22)</f>
        <v>0</v>
      </c>
      <c r="J20" s="192"/>
      <c r="K20" s="192">
        <f>SUM(K21:K22)</f>
        <v>0</v>
      </c>
      <c r="L20" s="192"/>
      <c r="M20" s="192">
        <f>SUM(M21:M22)</f>
        <v>0</v>
      </c>
      <c r="N20" s="192"/>
      <c r="O20" s="192">
        <f>SUM(O21:O22)</f>
        <v>0.36</v>
      </c>
      <c r="P20" s="192"/>
      <c r="Q20" s="192">
        <f>SUM(Q21:Q22)</f>
        <v>0</v>
      </c>
      <c r="R20" s="192"/>
      <c r="S20" s="192"/>
      <c r="T20" s="192"/>
      <c r="U20" s="193">
        <f>SUM(U21:U22)</f>
        <v>1.86</v>
      </c>
      <c r="V20" s="192"/>
      <c r="AG20" t="s">
        <v>118</v>
      </c>
    </row>
    <row r="21" spans="1:60" outlineLevel="1">
      <c r="A21" s="168">
        <v>7</v>
      </c>
      <c r="B21" s="178" t="s">
        <v>143</v>
      </c>
      <c r="C21" s="206" t="s">
        <v>144</v>
      </c>
      <c r="D21" s="180" t="s">
        <v>137</v>
      </c>
      <c r="E21" s="184">
        <v>10.5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15</v>
      </c>
      <c r="M21" s="190">
        <f>G21*(1+L21/100)</f>
        <v>0</v>
      </c>
      <c r="N21" s="190">
        <v>3.4590000000000003E-2</v>
      </c>
      <c r="O21" s="190">
        <f>ROUND(E21*N21,2)</f>
        <v>0.36</v>
      </c>
      <c r="P21" s="190">
        <v>0</v>
      </c>
      <c r="Q21" s="190">
        <f>ROUND(E21*P21,2)</f>
        <v>0</v>
      </c>
      <c r="R21" s="190" t="s">
        <v>145</v>
      </c>
      <c r="S21" s="190" t="s">
        <v>132</v>
      </c>
      <c r="T21" s="190">
        <v>0.17699999999999999</v>
      </c>
      <c r="U21" s="191">
        <f>ROUND(E21*T21,2)</f>
        <v>1.86</v>
      </c>
      <c r="V21" s="190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123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>
      <c r="A22" s="168"/>
      <c r="B22" s="178"/>
      <c r="C22" s="208" t="s">
        <v>146</v>
      </c>
      <c r="D22" s="182"/>
      <c r="E22" s="186">
        <v>10.5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1"/>
      <c r="V22" s="19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134</v>
      </c>
      <c r="AH22" s="167">
        <v>0</v>
      </c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ht="25.5">
      <c r="A23" s="174" t="s">
        <v>117</v>
      </c>
      <c r="B23" s="179" t="s">
        <v>75</v>
      </c>
      <c r="C23" s="207" t="s">
        <v>76</v>
      </c>
      <c r="D23" s="181"/>
      <c r="E23" s="185"/>
      <c r="F23" s="192"/>
      <c r="G23" s="192">
        <f>SUMIF(AG24:AG25,"&lt;&gt;NOR",G24:G25)</f>
        <v>0</v>
      </c>
      <c r="H23" s="192"/>
      <c r="I23" s="192">
        <f>SUM(I24:I25)</f>
        <v>0</v>
      </c>
      <c r="J23" s="192"/>
      <c r="K23" s="192">
        <f>SUM(K24:K25)</f>
        <v>0</v>
      </c>
      <c r="L23" s="192"/>
      <c r="M23" s="192">
        <f>SUM(M24:M25)</f>
        <v>0</v>
      </c>
      <c r="N23" s="192"/>
      <c r="O23" s="192">
        <f>SUM(O24:O25)</f>
        <v>0</v>
      </c>
      <c r="P23" s="192"/>
      <c r="Q23" s="192">
        <f>SUM(Q24:Q25)</f>
        <v>0</v>
      </c>
      <c r="R23" s="192"/>
      <c r="S23" s="192"/>
      <c r="T23" s="192"/>
      <c r="U23" s="193">
        <f>SUM(U24:U25)</f>
        <v>0</v>
      </c>
      <c r="V23" s="192"/>
      <c r="AG23" t="s">
        <v>118</v>
      </c>
    </row>
    <row r="24" spans="1:60" outlineLevel="1">
      <c r="A24" s="168">
        <v>8</v>
      </c>
      <c r="B24" s="178" t="s">
        <v>147</v>
      </c>
      <c r="C24" s="206" t="s">
        <v>148</v>
      </c>
      <c r="D24" s="180" t="s">
        <v>149</v>
      </c>
      <c r="E24" s="184">
        <v>1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15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 t="s">
        <v>122</v>
      </c>
      <c r="T24" s="190">
        <v>0</v>
      </c>
      <c r="U24" s="191">
        <f>ROUND(E24*T24,2)</f>
        <v>0</v>
      </c>
      <c r="V24" s="190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123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>
        <v>9</v>
      </c>
      <c r="B25" s="178" t="s">
        <v>150</v>
      </c>
      <c r="C25" s="206" t="s">
        <v>151</v>
      </c>
      <c r="D25" s="180" t="s">
        <v>149</v>
      </c>
      <c r="E25" s="184">
        <v>1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15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 t="s">
        <v>122</v>
      </c>
      <c r="T25" s="190">
        <v>0</v>
      </c>
      <c r="U25" s="191">
        <f>ROUND(E25*T25,2)</f>
        <v>0</v>
      </c>
      <c r="V25" s="190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123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>
      <c r="A26" s="174" t="s">
        <v>117</v>
      </c>
      <c r="B26" s="179" t="s">
        <v>77</v>
      </c>
      <c r="C26" s="207" t="s">
        <v>78</v>
      </c>
      <c r="D26" s="181"/>
      <c r="E26" s="185"/>
      <c r="F26" s="192"/>
      <c r="G26" s="192">
        <f>SUMIF(AG27:AG40,"&lt;&gt;NOR",G27:G40)</f>
        <v>0</v>
      </c>
      <c r="H26" s="192"/>
      <c r="I26" s="192">
        <f>SUM(I27:I40)</f>
        <v>0</v>
      </c>
      <c r="J26" s="192"/>
      <c r="K26" s="192">
        <f>SUM(K27:K40)</f>
        <v>0</v>
      </c>
      <c r="L26" s="192"/>
      <c r="M26" s="192">
        <f>SUM(M27:M40)</f>
        <v>0</v>
      </c>
      <c r="N26" s="192"/>
      <c r="O26" s="192">
        <f>SUM(O27:O40)</f>
        <v>0.01</v>
      </c>
      <c r="P26" s="192"/>
      <c r="Q26" s="192">
        <f>SUM(Q27:Q40)</f>
        <v>2.2399999999999998</v>
      </c>
      <c r="R26" s="192"/>
      <c r="S26" s="192"/>
      <c r="T26" s="192"/>
      <c r="U26" s="193">
        <f>SUM(U27:U40)</f>
        <v>26.42</v>
      </c>
      <c r="V26" s="192"/>
      <c r="AG26" t="s">
        <v>118</v>
      </c>
    </row>
    <row r="27" spans="1:60" outlineLevel="1">
      <c r="A27" s="168">
        <v>10</v>
      </c>
      <c r="B27" s="178" t="s">
        <v>152</v>
      </c>
      <c r="C27" s="206" t="s">
        <v>153</v>
      </c>
      <c r="D27" s="180" t="s">
        <v>154</v>
      </c>
      <c r="E27" s="184">
        <v>0.1512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15</v>
      </c>
      <c r="M27" s="190">
        <f>G27*(1+L27/100)</f>
        <v>0</v>
      </c>
      <c r="N27" s="190">
        <v>1.7989999999999999E-2</v>
      </c>
      <c r="O27" s="190">
        <f>ROUND(E27*N27,2)</f>
        <v>0</v>
      </c>
      <c r="P27" s="190">
        <v>2.4</v>
      </c>
      <c r="Q27" s="190">
        <f>ROUND(E27*P27,2)</f>
        <v>0.36</v>
      </c>
      <c r="R27" s="190" t="s">
        <v>155</v>
      </c>
      <c r="S27" s="190" t="s">
        <v>132</v>
      </c>
      <c r="T27" s="190">
        <v>12.817</v>
      </c>
      <c r="U27" s="191">
        <f>ROUND(E27*T27,2)</f>
        <v>1.94</v>
      </c>
      <c r="V27" s="190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123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>
      <c r="A28" s="168"/>
      <c r="B28" s="178"/>
      <c r="C28" s="208" t="s">
        <v>156</v>
      </c>
      <c r="D28" s="182"/>
      <c r="E28" s="186">
        <v>0.1512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1"/>
      <c r="V28" s="190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134</v>
      </c>
      <c r="AH28" s="167">
        <v>0</v>
      </c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>
      <c r="A29" s="168">
        <v>11</v>
      </c>
      <c r="B29" s="178" t="s">
        <v>157</v>
      </c>
      <c r="C29" s="206" t="s">
        <v>158</v>
      </c>
      <c r="D29" s="180" t="s">
        <v>137</v>
      </c>
      <c r="E29" s="184">
        <v>3.5112000000000001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15</v>
      </c>
      <c r="M29" s="190">
        <f>G29*(1+L29/100)</f>
        <v>0</v>
      </c>
      <c r="N29" s="190">
        <v>0</v>
      </c>
      <c r="O29" s="190">
        <f>ROUND(E29*N29,2)</f>
        <v>0</v>
      </c>
      <c r="P29" s="190">
        <v>5.5E-2</v>
      </c>
      <c r="Q29" s="190">
        <f>ROUND(E29*P29,2)</f>
        <v>0.19</v>
      </c>
      <c r="R29" s="190" t="s">
        <v>155</v>
      </c>
      <c r="S29" s="190" t="s">
        <v>132</v>
      </c>
      <c r="T29" s="190">
        <v>0.42499999999999999</v>
      </c>
      <c r="U29" s="191">
        <f>ROUND(E29*T29,2)</f>
        <v>1.49</v>
      </c>
      <c r="V29" s="190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123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>
      <c r="A30" s="168"/>
      <c r="B30" s="178"/>
      <c r="C30" s="208" t="s">
        <v>159</v>
      </c>
      <c r="D30" s="182"/>
      <c r="E30" s="186">
        <v>3.5112000000000001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1"/>
      <c r="V30" s="190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134</v>
      </c>
      <c r="AH30" s="167">
        <v>0</v>
      </c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>
        <v>12</v>
      </c>
      <c r="B31" s="178" t="s">
        <v>160</v>
      </c>
      <c r="C31" s="206" t="s">
        <v>161</v>
      </c>
      <c r="D31" s="180" t="s">
        <v>130</v>
      </c>
      <c r="E31" s="184">
        <v>7</v>
      </c>
      <c r="F31" s="189"/>
      <c r="G31" s="190">
        <f>ROUND(E31*F31,2)</f>
        <v>0</v>
      </c>
      <c r="H31" s="189"/>
      <c r="I31" s="190">
        <f>ROUND(E31*H31,2)</f>
        <v>0</v>
      </c>
      <c r="J31" s="189"/>
      <c r="K31" s="190">
        <f>ROUND(E31*J31,2)</f>
        <v>0</v>
      </c>
      <c r="L31" s="190">
        <v>15</v>
      </c>
      <c r="M31" s="190">
        <f>G31*(1+L31/100)</f>
        <v>0</v>
      </c>
      <c r="N31" s="190">
        <v>0</v>
      </c>
      <c r="O31" s="190">
        <f>ROUND(E31*N31,2)</f>
        <v>0</v>
      </c>
      <c r="P31" s="190">
        <v>0</v>
      </c>
      <c r="Q31" s="190">
        <f>ROUND(E31*P31,2)</f>
        <v>0</v>
      </c>
      <c r="R31" s="190" t="s">
        <v>155</v>
      </c>
      <c r="S31" s="190" t="s">
        <v>132</v>
      </c>
      <c r="T31" s="190">
        <v>0.14000000000000001</v>
      </c>
      <c r="U31" s="191">
        <f>ROUND(E31*T31,2)</f>
        <v>0.98</v>
      </c>
      <c r="V31" s="190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123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>
      <c r="A32" s="168"/>
      <c r="B32" s="178"/>
      <c r="C32" s="208" t="s">
        <v>133</v>
      </c>
      <c r="D32" s="182"/>
      <c r="E32" s="186">
        <v>7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1"/>
      <c r="V32" s="190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134</v>
      </c>
      <c r="AH32" s="167">
        <v>0</v>
      </c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>
      <c r="A33" s="168">
        <v>13</v>
      </c>
      <c r="B33" s="178" t="s">
        <v>162</v>
      </c>
      <c r="C33" s="206" t="s">
        <v>163</v>
      </c>
      <c r="D33" s="180" t="s">
        <v>137</v>
      </c>
      <c r="E33" s="184">
        <v>12.6</v>
      </c>
      <c r="F33" s="189"/>
      <c r="G33" s="190">
        <f>ROUND(E33*F33,2)</f>
        <v>0</v>
      </c>
      <c r="H33" s="189"/>
      <c r="I33" s="190">
        <f>ROUND(E33*H33,2)</f>
        <v>0</v>
      </c>
      <c r="J33" s="189"/>
      <c r="K33" s="190">
        <f>ROUND(E33*J33,2)</f>
        <v>0</v>
      </c>
      <c r="L33" s="190">
        <v>15</v>
      </c>
      <c r="M33" s="190">
        <f>G33*(1+L33/100)</f>
        <v>0</v>
      </c>
      <c r="N33" s="190">
        <v>1.17E-3</v>
      </c>
      <c r="O33" s="190">
        <f>ROUND(E33*N33,2)</f>
        <v>0.01</v>
      </c>
      <c r="P33" s="190">
        <v>7.5999999999999998E-2</v>
      </c>
      <c r="Q33" s="190">
        <f>ROUND(E33*P33,2)</f>
        <v>0.96</v>
      </c>
      <c r="R33" s="190" t="s">
        <v>155</v>
      </c>
      <c r="S33" s="190" t="s">
        <v>132</v>
      </c>
      <c r="T33" s="190">
        <v>0.93899999999999995</v>
      </c>
      <c r="U33" s="191">
        <f>ROUND(E33*T33,2)</f>
        <v>11.83</v>
      </c>
      <c r="V33" s="190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123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>
      <c r="A34" s="168"/>
      <c r="B34" s="178"/>
      <c r="C34" s="208" t="s">
        <v>164</v>
      </c>
      <c r="D34" s="182"/>
      <c r="E34" s="186">
        <v>12.6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1"/>
      <c r="V34" s="190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134</v>
      </c>
      <c r="AH34" s="167">
        <v>0</v>
      </c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>
        <v>14</v>
      </c>
      <c r="B35" s="178" t="s">
        <v>165</v>
      </c>
      <c r="C35" s="206" t="s">
        <v>166</v>
      </c>
      <c r="D35" s="180" t="s">
        <v>137</v>
      </c>
      <c r="E35" s="184">
        <v>1.1521999999999999</v>
      </c>
      <c r="F35" s="189"/>
      <c r="G35" s="190">
        <f>ROUND(E35*F35,2)</f>
        <v>0</v>
      </c>
      <c r="H35" s="189"/>
      <c r="I35" s="190">
        <f>ROUND(E35*H35,2)</f>
        <v>0</v>
      </c>
      <c r="J35" s="189"/>
      <c r="K35" s="190">
        <f>ROUND(E35*J35,2)</f>
        <v>0</v>
      </c>
      <c r="L35" s="190">
        <v>15</v>
      </c>
      <c r="M35" s="190">
        <f>G35*(1+L35/100)</f>
        <v>0</v>
      </c>
      <c r="N35" s="190">
        <v>1.65E-3</v>
      </c>
      <c r="O35" s="190">
        <f>ROUND(E35*N35,2)</f>
        <v>0</v>
      </c>
      <c r="P35" s="190">
        <v>0.27</v>
      </c>
      <c r="Q35" s="190">
        <f>ROUND(E35*P35,2)</f>
        <v>0.31</v>
      </c>
      <c r="R35" s="190" t="s">
        <v>155</v>
      </c>
      <c r="S35" s="190" t="s">
        <v>132</v>
      </c>
      <c r="T35" s="190">
        <v>0.70499999999999996</v>
      </c>
      <c r="U35" s="191">
        <f>ROUND(E35*T35,2)</f>
        <v>0.81</v>
      </c>
      <c r="V35" s="190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123</v>
      </c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/>
      <c r="B36" s="178"/>
      <c r="C36" s="208" t="s">
        <v>167</v>
      </c>
      <c r="D36" s="182"/>
      <c r="E36" s="186">
        <v>1.1521999999999999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1"/>
      <c r="V36" s="190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134</v>
      </c>
      <c r="AH36" s="167">
        <v>0</v>
      </c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>
      <c r="A37" s="168">
        <v>15</v>
      </c>
      <c r="B37" s="178" t="s">
        <v>168</v>
      </c>
      <c r="C37" s="206" t="s">
        <v>169</v>
      </c>
      <c r="D37" s="180" t="s">
        <v>170</v>
      </c>
      <c r="E37" s="184">
        <v>8.75</v>
      </c>
      <c r="F37" s="189"/>
      <c r="G37" s="190">
        <f>ROUND(E37*F37,2)</f>
        <v>0</v>
      </c>
      <c r="H37" s="189"/>
      <c r="I37" s="190">
        <f>ROUND(E37*H37,2)</f>
        <v>0</v>
      </c>
      <c r="J37" s="189"/>
      <c r="K37" s="190">
        <f>ROUND(E37*J37,2)</f>
        <v>0</v>
      </c>
      <c r="L37" s="190">
        <v>15</v>
      </c>
      <c r="M37" s="190">
        <f>G37*(1+L37/100)</f>
        <v>0</v>
      </c>
      <c r="N37" s="190">
        <v>0</v>
      </c>
      <c r="O37" s="190">
        <f>ROUND(E37*N37,2)</f>
        <v>0</v>
      </c>
      <c r="P37" s="190">
        <v>4.2000000000000003E-2</v>
      </c>
      <c r="Q37" s="190">
        <f>ROUND(E37*P37,2)</f>
        <v>0.37</v>
      </c>
      <c r="R37" s="190" t="s">
        <v>155</v>
      </c>
      <c r="S37" s="190" t="s">
        <v>132</v>
      </c>
      <c r="T37" s="190">
        <v>0.71499999999999997</v>
      </c>
      <c r="U37" s="191">
        <f>ROUND(E37*T37,2)</f>
        <v>6.26</v>
      </c>
      <c r="V37" s="190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123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>
      <c r="A38" s="168"/>
      <c r="B38" s="178"/>
      <c r="C38" s="208" t="s">
        <v>171</v>
      </c>
      <c r="D38" s="182"/>
      <c r="E38" s="186">
        <v>8.75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1"/>
      <c r="V38" s="190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134</v>
      </c>
      <c r="AH38" s="167">
        <v>0</v>
      </c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>
      <c r="A39" s="168">
        <v>16</v>
      </c>
      <c r="B39" s="178" t="s">
        <v>172</v>
      </c>
      <c r="C39" s="206" t="s">
        <v>173</v>
      </c>
      <c r="D39" s="180" t="s">
        <v>170</v>
      </c>
      <c r="E39" s="184">
        <v>6.58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15</v>
      </c>
      <c r="M39" s="190">
        <f>G39*(1+L39/100)</f>
        <v>0</v>
      </c>
      <c r="N39" s="190">
        <v>0</v>
      </c>
      <c r="O39" s="190">
        <f>ROUND(E39*N39,2)</f>
        <v>0</v>
      </c>
      <c r="P39" s="190">
        <v>8.0000000000000002E-3</v>
      </c>
      <c r="Q39" s="190">
        <f>ROUND(E39*P39,2)</f>
        <v>0.05</v>
      </c>
      <c r="R39" s="190" t="s">
        <v>155</v>
      </c>
      <c r="S39" s="190" t="s">
        <v>132</v>
      </c>
      <c r="T39" s="190">
        <v>0.47299999999999998</v>
      </c>
      <c r="U39" s="191">
        <f>ROUND(E39*T39,2)</f>
        <v>3.11</v>
      </c>
      <c r="V39" s="190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123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>
      <c r="A40" s="168"/>
      <c r="B40" s="178"/>
      <c r="C40" s="208" t="s">
        <v>174</v>
      </c>
      <c r="D40" s="182"/>
      <c r="E40" s="186">
        <v>6.58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/>
      <c r="V40" s="190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134</v>
      </c>
      <c r="AH40" s="167">
        <v>0</v>
      </c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>
      <c r="A41" s="174" t="s">
        <v>117</v>
      </c>
      <c r="B41" s="179" t="s">
        <v>79</v>
      </c>
      <c r="C41" s="207" t="s">
        <v>80</v>
      </c>
      <c r="D41" s="181"/>
      <c r="E41" s="185"/>
      <c r="F41" s="192"/>
      <c r="G41" s="192">
        <f>SUMIF(AG42:AG42,"&lt;&gt;NOR",G42:G42)</f>
        <v>0</v>
      </c>
      <c r="H41" s="192"/>
      <c r="I41" s="192">
        <f>SUM(I42:I42)</f>
        <v>0</v>
      </c>
      <c r="J41" s="192"/>
      <c r="K41" s="192">
        <f>SUM(K42:K42)</f>
        <v>0</v>
      </c>
      <c r="L41" s="192"/>
      <c r="M41" s="192">
        <f>SUM(M42:M42)</f>
        <v>0</v>
      </c>
      <c r="N41" s="192"/>
      <c r="O41" s="192">
        <f>SUM(O42:O42)</f>
        <v>0</v>
      </c>
      <c r="P41" s="192"/>
      <c r="Q41" s="192">
        <f>SUM(Q42:Q42)</f>
        <v>0</v>
      </c>
      <c r="R41" s="192"/>
      <c r="S41" s="192"/>
      <c r="T41" s="192"/>
      <c r="U41" s="193">
        <f>SUM(U42:U42)</f>
        <v>6.88</v>
      </c>
      <c r="V41" s="192"/>
      <c r="AG41" t="s">
        <v>118</v>
      </c>
    </row>
    <row r="42" spans="1:60" outlineLevel="1">
      <c r="A42" s="168">
        <v>17</v>
      </c>
      <c r="B42" s="178" t="s">
        <v>175</v>
      </c>
      <c r="C42" s="206" t="s">
        <v>176</v>
      </c>
      <c r="D42" s="180" t="s">
        <v>177</v>
      </c>
      <c r="E42" s="184">
        <v>2.6690900000000002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15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 t="s">
        <v>138</v>
      </c>
      <c r="S42" s="190" t="s">
        <v>132</v>
      </c>
      <c r="T42" s="190">
        <v>2.577</v>
      </c>
      <c r="U42" s="191">
        <f>ROUND(E42*T42,2)</f>
        <v>6.88</v>
      </c>
      <c r="V42" s="190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178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>
      <c r="A43" s="174" t="s">
        <v>117</v>
      </c>
      <c r="B43" s="179" t="s">
        <v>81</v>
      </c>
      <c r="C43" s="207" t="s">
        <v>82</v>
      </c>
      <c r="D43" s="181"/>
      <c r="E43" s="185"/>
      <c r="F43" s="192"/>
      <c r="G43" s="192">
        <f>SUMIF(AG44:AG44,"&lt;&gt;NOR",G44:G44)</f>
        <v>0</v>
      </c>
      <c r="H43" s="192"/>
      <c r="I43" s="192">
        <f>SUM(I44:I44)</f>
        <v>0</v>
      </c>
      <c r="J43" s="192"/>
      <c r="K43" s="192">
        <f>SUM(K44:K44)</f>
        <v>0</v>
      </c>
      <c r="L43" s="192"/>
      <c r="M43" s="192">
        <f>SUM(M44:M44)</f>
        <v>0</v>
      </c>
      <c r="N43" s="192"/>
      <c r="O43" s="192">
        <f>SUM(O44:O44)</f>
        <v>0</v>
      </c>
      <c r="P43" s="192"/>
      <c r="Q43" s="192">
        <f>SUM(Q44:Q44)</f>
        <v>0</v>
      </c>
      <c r="R43" s="192"/>
      <c r="S43" s="192"/>
      <c r="T43" s="192"/>
      <c r="U43" s="193">
        <f>SUM(U44:U44)</f>
        <v>0</v>
      </c>
      <c r="V43" s="192"/>
      <c r="AG43" t="s">
        <v>118</v>
      </c>
    </row>
    <row r="44" spans="1:60" outlineLevel="1">
      <c r="A44" s="168">
        <v>18</v>
      </c>
      <c r="B44" s="178" t="s">
        <v>179</v>
      </c>
      <c r="C44" s="206" t="s">
        <v>180</v>
      </c>
      <c r="D44" s="180" t="s">
        <v>121</v>
      </c>
      <c r="E44" s="184">
        <v>7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15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 t="s">
        <v>122</v>
      </c>
      <c r="T44" s="190">
        <v>0</v>
      </c>
      <c r="U44" s="191">
        <f>ROUND(E44*T44,2)</f>
        <v>0</v>
      </c>
      <c r="V44" s="190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181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>
      <c r="A45" s="174" t="s">
        <v>117</v>
      </c>
      <c r="B45" s="179" t="s">
        <v>83</v>
      </c>
      <c r="C45" s="207" t="s">
        <v>84</v>
      </c>
      <c r="D45" s="181"/>
      <c r="E45" s="185"/>
      <c r="F45" s="192"/>
      <c r="G45" s="192">
        <f>SUMIF(AG46:AG50,"&lt;&gt;NOR",G46:G50)</f>
        <v>0</v>
      </c>
      <c r="H45" s="192"/>
      <c r="I45" s="192">
        <f>SUM(I46:I50)</f>
        <v>0</v>
      </c>
      <c r="J45" s="192"/>
      <c r="K45" s="192">
        <f>SUM(K46:K50)</f>
        <v>0</v>
      </c>
      <c r="L45" s="192"/>
      <c r="M45" s="192">
        <f>SUM(M46:M50)</f>
        <v>0</v>
      </c>
      <c r="N45" s="192"/>
      <c r="O45" s="192">
        <f>SUM(O46:O50)</f>
        <v>0.16</v>
      </c>
      <c r="P45" s="192"/>
      <c r="Q45" s="192">
        <f>SUM(Q46:Q50)</f>
        <v>0</v>
      </c>
      <c r="R45" s="192"/>
      <c r="S45" s="192"/>
      <c r="T45" s="192"/>
      <c r="U45" s="193">
        <f>SUM(U46:U50)</f>
        <v>67.58</v>
      </c>
      <c r="V45" s="192"/>
      <c r="AG45" t="s">
        <v>118</v>
      </c>
    </row>
    <row r="46" spans="1:60" outlineLevel="1">
      <c r="A46" s="168">
        <v>19</v>
      </c>
      <c r="B46" s="178" t="s">
        <v>182</v>
      </c>
      <c r="C46" s="206" t="s">
        <v>183</v>
      </c>
      <c r="D46" s="180" t="s">
        <v>137</v>
      </c>
      <c r="E46" s="184">
        <v>502.86200000000002</v>
      </c>
      <c r="F46" s="189"/>
      <c r="G46" s="190">
        <f>ROUND(E46*F46,2)</f>
        <v>0</v>
      </c>
      <c r="H46" s="189"/>
      <c r="I46" s="190">
        <f>ROUND(E46*H46,2)</f>
        <v>0</v>
      </c>
      <c r="J46" s="189"/>
      <c r="K46" s="190">
        <f>ROUND(E46*J46,2)</f>
        <v>0</v>
      </c>
      <c r="L46" s="190">
        <v>15</v>
      </c>
      <c r="M46" s="190">
        <f>G46*(1+L46/100)</f>
        <v>0</v>
      </c>
      <c r="N46" s="190">
        <v>3.2000000000000003E-4</v>
      </c>
      <c r="O46" s="190">
        <f>ROUND(E46*N46,2)</f>
        <v>0.16</v>
      </c>
      <c r="P46" s="190">
        <v>0</v>
      </c>
      <c r="Q46" s="190">
        <f>ROUND(E46*P46,2)</f>
        <v>0</v>
      </c>
      <c r="R46" s="190" t="s">
        <v>184</v>
      </c>
      <c r="S46" s="190" t="s">
        <v>132</v>
      </c>
      <c r="T46" s="190">
        <v>0.13439000000000001</v>
      </c>
      <c r="U46" s="191">
        <f>ROUND(E46*T46,2)</f>
        <v>67.58</v>
      </c>
      <c r="V46" s="190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185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>
      <c r="A47" s="168"/>
      <c r="B47" s="178"/>
      <c r="C47" s="208" t="s">
        <v>186</v>
      </c>
      <c r="D47" s="182"/>
      <c r="E47" s="186">
        <v>85.367999999999995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1"/>
      <c r="V47" s="190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134</v>
      </c>
      <c r="AH47" s="167">
        <v>0</v>
      </c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>
      <c r="A48" s="168"/>
      <c r="B48" s="178"/>
      <c r="C48" s="208" t="s">
        <v>187</v>
      </c>
      <c r="D48" s="182"/>
      <c r="E48" s="186">
        <v>77.274000000000001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1"/>
      <c r="V48" s="190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134</v>
      </c>
      <c r="AH48" s="167">
        <v>0</v>
      </c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>
      <c r="A49" s="168"/>
      <c r="B49" s="178"/>
      <c r="C49" s="208" t="s">
        <v>188</v>
      </c>
      <c r="D49" s="182"/>
      <c r="E49" s="186">
        <v>260.39999999999998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1"/>
      <c r="V49" s="190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134</v>
      </c>
      <c r="AH49" s="167">
        <v>0</v>
      </c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ht="33.75" outlineLevel="1">
      <c r="A50" s="168"/>
      <c r="B50" s="178"/>
      <c r="C50" s="208" t="s">
        <v>189</v>
      </c>
      <c r="D50" s="182"/>
      <c r="E50" s="186">
        <v>79.819999999999993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1"/>
      <c r="V50" s="190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134</v>
      </c>
      <c r="AH50" s="167">
        <v>0</v>
      </c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>
      <c r="A51" s="174" t="s">
        <v>117</v>
      </c>
      <c r="B51" s="179" t="s">
        <v>85</v>
      </c>
      <c r="C51" s="207" t="s">
        <v>86</v>
      </c>
      <c r="D51" s="181"/>
      <c r="E51" s="185"/>
      <c r="F51" s="192"/>
      <c r="G51" s="192">
        <f>SUMIF(AG52:AG53,"&lt;&gt;NOR",G52:G53)</f>
        <v>0</v>
      </c>
      <c r="H51" s="192"/>
      <c r="I51" s="192">
        <f>SUM(I52:I53)</f>
        <v>0</v>
      </c>
      <c r="J51" s="192"/>
      <c r="K51" s="192">
        <f>SUM(K52:K53)</f>
        <v>0</v>
      </c>
      <c r="L51" s="192"/>
      <c r="M51" s="192">
        <f>SUM(M52:M53)</f>
        <v>0</v>
      </c>
      <c r="N51" s="192"/>
      <c r="O51" s="192">
        <f>SUM(O52:O53)</f>
        <v>0</v>
      </c>
      <c r="P51" s="192"/>
      <c r="Q51" s="192">
        <f>SUM(Q52:Q53)</f>
        <v>0</v>
      </c>
      <c r="R51" s="192"/>
      <c r="S51" s="192"/>
      <c r="T51" s="192"/>
      <c r="U51" s="193">
        <f>SUM(U52:U53)</f>
        <v>0</v>
      </c>
      <c r="V51" s="192"/>
      <c r="AG51" t="s">
        <v>118</v>
      </c>
    </row>
    <row r="52" spans="1:60" ht="22.5" outlineLevel="1">
      <c r="A52" s="168">
        <v>20</v>
      </c>
      <c r="B52" s="178" t="s">
        <v>190</v>
      </c>
      <c r="C52" s="206" t="s">
        <v>191</v>
      </c>
      <c r="D52" s="180" t="s">
        <v>121</v>
      </c>
      <c r="E52" s="184">
        <v>1</v>
      </c>
      <c r="F52" s="189"/>
      <c r="G52" s="190">
        <f>ROUND(E52*F52,2)</f>
        <v>0</v>
      </c>
      <c r="H52" s="189"/>
      <c r="I52" s="190">
        <f>ROUND(E52*H52,2)</f>
        <v>0</v>
      </c>
      <c r="J52" s="189"/>
      <c r="K52" s="190">
        <f>ROUND(E52*J52,2)</f>
        <v>0</v>
      </c>
      <c r="L52" s="190">
        <v>15</v>
      </c>
      <c r="M52" s="190">
        <f>G52*(1+L52/100)</f>
        <v>0</v>
      </c>
      <c r="N52" s="190">
        <v>0</v>
      </c>
      <c r="O52" s="190">
        <f>ROUND(E52*N52,2)</f>
        <v>0</v>
      </c>
      <c r="P52" s="190">
        <v>0</v>
      </c>
      <c r="Q52" s="190">
        <f>ROUND(E52*P52,2)</f>
        <v>0</v>
      </c>
      <c r="R52" s="190"/>
      <c r="S52" s="190" t="s">
        <v>122</v>
      </c>
      <c r="T52" s="190">
        <v>0</v>
      </c>
      <c r="U52" s="191">
        <f>ROUND(E52*T52,2)</f>
        <v>0</v>
      </c>
      <c r="V52" s="190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181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>
      <c r="A53" s="168">
        <v>21</v>
      </c>
      <c r="B53" s="178" t="s">
        <v>192</v>
      </c>
      <c r="C53" s="206" t="s">
        <v>193</v>
      </c>
      <c r="D53" s="180" t="s">
        <v>121</v>
      </c>
      <c r="E53" s="184">
        <v>1</v>
      </c>
      <c r="F53" s="189"/>
      <c r="G53" s="190">
        <f>ROUND(E53*F53,2)</f>
        <v>0</v>
      </c>
      <c r="H53" s="189"/>
      <c r="I53" s="190">
        <f>ROUND(E53*H53,2)</f>
        <v>0</v>
      </c>
      <c r="J53" s="189"/>
      <c r="K53" s="190">
        <f>ROUND(E53*J53,2)</f>
        <v>0</v>
      </c>
      <c r="L53" s="190">
        <v>15</v>
      </c>
      <c r="M53" s="190">
        <f>G53*(1+L53/100)</f>
        <v>0</v>
      </c>
      <c r="N53" s="190">
        <v>0</v>
      </c>
      <c r="O53" s="190">
        <f>ROUND(E53*N53,2)</f>
        <v>0</v>
      </c>
      <c r="P53" s="190">
        <v>0</v>
      </c>
      <c r="Q53" s="190">
        <f>ROUND(E53*P53,2)</f>
        <v>0</v>
      </c>
      <c r="R53" s="190"/>
      <c r="S53" s="190" t="s">
        <v>122</v>
      </c>
      <c r="T53" s="190">
        <v>0</v>
      </c>
      <c r="U53" s="191">
        <f>ROUND(E53*T53,2)</f>
        <v>0</v>
      </c>
      <c r="V53" s="190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181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>
      <c r="A54" s="174" t="s">
        <v>117</v>
      </c>
      <c r="B54" s="179" t="s">
        <v>87</v>
      </c>
      <c r="C54" s="207" t="s">
        <v>88</v>
      </c>
      <c r="D54" s="181"/>
      <c r="E54" s="185"/>
      <c r="F54" s="192"/>
      <c r="G54" s="192">
        <f>SUMIF(AG55:AG59,"&lt;&gt;NOR",G55:G59)</f>
        <v>0</v>
      </c>
      <c r="H54" s="192"/>
      <c r="I54" s="192">
        <f>SUM(I55:I59)</f>
        <v>0</v>
      </c>
      <c r="J54" s="192"/>
      <c r="K54" s="192">
        <f>SUM(K55:K59)</f>
        <v>0</v>
      </c>
      <c r="L54" s="192"/>
      <c r="M54" s="192">
        <f>SUM(M55:M59)</f>
        <v>0</v>
      </c>
      <c r="N54" s="192"/>
      <c r="O54" s="192">
        <f>SUM(O55:O59)</f>
        <v>0</v>
      </c>
      <c r="P54" s="192"/>
      <c r="Q54" s="192">
        <f>SUM(Q55:Q59)</f>
        <v>0</v>
      </c>
      <c r="R54" s="192"/>
      <c r="S54" s="192"/>
      <c r="T54" s="192"/>
      <c r="U54" s="193">
        <f>SUM(U55:U59)</f>
        <v>0</v>
      </c>
      <c r="V54" s="192"/>
      <c r="AG54" t="s">
        <v>118</v>
      </c>
    </row>
    <row r="55" spans="1:60" outlineLevel="1">
      <c r="A55" s="168">
        <v>22</v>
      </c>
      <c r="B55" s="178" t="s">
        <v>194</v>
      </c>
      <c r="C55" s="206" t="s">
        <v>195</v>
      </c>
      <c r="D55" s="180" t="s">
        <v>121</v>
      </c>
      <c r="E55" s="184">
        <v>1</v>
      </c>
      <c r="F55" s="189"/>
      <c r="G55" s="190">
        <f>ROUND(E55*F55,2)</f>
        <v>0</v>
      </c>
      <c r="H55" s="189"/>
      <c r="I55" s="190">
        <f>ROUND(E55*H55,2)</f>
        <v>0</v>
      </c>
      <c r="J55" s="189"/>
      <c r="K55" s="190">
        <f>ROUND(E55*J55,2)</f>
        <v>0</v>
      </c>
      <c r="L55" s="190">
        <v>15</v>
      </c>
      <c r="M55" s="190">
        <f>G55*(1+L55/100)</f>
        <v>0</v>
      </c>
      <c r="N55" s="190">
        <v>0</v>
      </c>
      <c r="O55" s="190">
        <f>ROUND(E55*N55,2)</f>
        <v>0</v>
      </c>
      <c r="P55" s="190">
        <v>0</v>
      </c>
      <c r="Q55" s="190">
        <f>ROUND(E55*P55,2)</f>
        <v>0</v>
      </c>
      <c r="R55" s="190"/>
      <c r="S55" s="190" t="s">
        <v>122</v>
      </c>
      <c r="T55" s="190">
        <v>0</v>
      </c>
      <c r="U55" s="191">
        <f>ROUND(E55*T55,2)</f>
        <v>0</v>
      </c>
      <c r="V55" s="190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 t="s">
        <v>123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>
      <c r="A56" s="168">
        <v>23</v>
      </c>
      <c r="B56" s="178" t="s">
        <v>196</v>
      </c>
      <c r="C56" s="206" t="s">
        <v>197</v>
      </c>
      <c r="D56" s="180" t="s">
        <v>121</v>
      </c>
      <c r="E56" s="184">
        <v>1</v>
      </c>
      <c r="F56" s="189"/>
      <c r="G56" s="190">
        <f>ROUND(E56*F56,2)</f>
        <v>0</v>
      </c>
      <c r="H56" s="189"/>
      <c r="I56" s="190">
        <f>ROUND(E56*H56,2)</f>
        <v>0</v>
      </c>
      <c r="J56" s="189"/>
      <c r="K56" s="190">
        <f>ROUND(E56*J56,2)</f>
        <v>0</v>
      </c>
      <c r="L56" s="190">
        <v>15</v>
      </c>
      <c r="M56" s="190">
        <f>G56*(1+L56/100)</f>
        <v>0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/>
      <c r="S56" s="190" t="s">
        <v>122</v>
      </c>
      <c r="T56" s="190">
        <v>0</v>
      </c>
      <c r="U56" s="191">
        <f>ROUND(E56*T56,2)</f>
        <v>0</v>
      </c>
      <c r="V56" s="190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123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>
      <c r="A57" s="168">
        <v>24</v>
      </c>
      <c r="B57" s="178" t="s">
        <v>198</v>
      </c>
      <c r="C57" s="206" t="s">
        <v>199</v>
      </c>
      <c r="D57" s="180" t="s">
        <v>121</v>
      </c>
      <c r="E57" s="184">
        <v>1</v>
      </c>
      <c r="F57" s="189"/>
      <c r="G57" s="190">
        <f>ROUND(E57*F57,2)</f>
        <v>0</v>
      </c>
      <c r="H57" s="189"/>
      <c r="I57" s="190">
        <f>ROUND(E57*H57,2)</f>
        <v>0</v>
      </c>
      <c r="J57" s="189"/>
      <c r="K57" s="190">
        <f>ROUND(E57*J57,2)</f>
        <v>0</v>
      </c>
      <c r="L57" s="190">
        <v>15</v>
      </c>
      <c r="M57" s="190">
        <f>G57*(1+L57/100)</f>
        <v>0</v>
      </c>
      <c r="N57" s="190">
        <v>0</v>
      </c>
      <c r="O57" s="190">
        <f>ROUND(E57*N57,2)</f>
        <v>0</v>
      </c>
      <c r="P57" s="190">
        <v>0</v>
      </c>
      <c r="Q57" s="190">
        <f>ROUND(E57*P57,2)</f>
        <v>0</v>
      </c>
      <c r="R57" s="190"/>
      <c r="S57" s="190" t="s">
        <v>122</v>
      </c>
      <c r="T57" s="190">
        <v>0</v>
      </c>
      <c r="U57" s="191">
        <f>ROUND(E57*T57,2)</f>
        <v>0</v>
      </c>
      <c r="V57" s="190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123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>
      <c r="A58" s="168">
        <v>25</v>
      </c>
      <c r="B58" s="178" t="s">
        <v>200</v>
      </c>
      <c r="C58" s="206" t="s">
        <v>201</v>
      </c>
      <c r="D58" s="180" t="s">
        <v>121</v>
      </c>
      <c r="E58" s="184">
        <v>1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15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 t="s">
        <v>122</v>
      </c>
      <c r="T58" s="190">
        <v>0</v>
      </c>
      <c r="U58" s="191">
        <f>ROUND(E58*T58,2)</f>
        <v>0</v>
      </c>
      <c r="V58" s="190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123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>
        <v>26</v>
      </c>
      <c r="B59" s="178" t="s">
        <v>202</v>
      </c>
      <c r="C59" s="206" t="s">
        <v>203</v>
      </c>
      <c r="D59" s="180" t="s">
        <v>121</v>
      </c>
      <c r="E59" s="184">
        <v>1</v>
      </c>
      <c r="F59" s="189"/>
      <c r="G59" s="190">
        <f>ROUND(E59*F59,2)</f>
        <v>0</v>
      </c>
      <c r="H59" s="189"/>
      <c r="I59" s="190">
        <f>ROUND(E59*H59,2)</f>
        <v>0</v>
      </c>
      <c r="J59" s="189"/>
      <c r="K59" s="190">
        <f>ROUND(E59*J59,2)</f>
        <v>0</v>
      </c>
      <c r="L59" s="190">
        <v>15</v>
      </c>
      <c r="M59" s="190">
        <f>G59*(1+L59/100)</f>
        <v>0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0"/>
      <c r="S59" s="190" t="s">
        <v>122</v>
      </c>
      <c r="T59" s="190">
        <v>0</v>
      </c>
      <c r="U59" s="191">
        <f>ROUND(E59*T59,2)</f>
        <v>0</v>
      </c>
      <c r="V59" s="190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123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>
      <c r="A60" s="174" t="s">
        <v>117</v>
      </c>
      <c r="B60" s="179" t="s">
        <v>89</v>
      </c>
      <c r="C60" s="207" t="s">
        <v>90</v>
      </c>
      <c r="D60" s="181"/>
      <c r="E60" s="185"/>
      <c r="F60" s="192"/>
      <c r="G60" s="192">
        <f>SUMIF(AG61:AG69,"&lt;&gt;NOR",G61:G69)</f>
        <v>0</v>
      </c>
      <c r="H60" s="192"/>
      <c r="I60" s="192">
        <f>SUM(I61:I69)</f>
        <v>0</v>
      </c>
      <c r="J60" s="192"/>
      <c r="K60" s="192">
        <f>SUM(K61:K69)</f>
        <v>0</v>
      </c>
      <c r="L60" s="192"/>
      <c r="M60" s="192">
        <f>SUM(M61:M69)</f>
        <v>0</v>
      </c>
      <c r="N60" s="192"/>
      <c r="O60" s="192">
        <f>SUM(O61:O69)</f>
        <v>0</v>
      </c>
      <c r="P60" s="192"/>
      <c r="Q60" s="192">
        <f>SUM(Q61:Q69)</f>
        <v>0</v>
      </c>
      <c r="R60" s="192"/>
      <c r="S60" s="192"/>
      <c r="T60" s="192"/>
      <c r="U60" s="193">
        <f>SUM(U61:U69)</f>
        <v>12.319999999999999</v>
      </c>
      <c r="V60" s="192"/>
      <c r="AG60" t="s">
        <v>118</v>
      </c>
    </row>
    <row r="61" spans="1:60" outlineLevel="1">
      <c r="A61" s="168">
        <v>27</v>
      </c>
      <c r="B61" s="178" t="s">
        <v>204</v>
      </c>
      <c r="C61" s="206" t="s">
        <v>205</v>
      </c>
      <c r="D61" s="180" t="s">
        <v>177</v>
      </c>
      <c r="E61" s="184">
        <v>2.2448299999999999</v>
      </c>
      <c r="F61" s="189"/>
      <c r="G61" s="190">
        <f t="shared" ref="G61:G69" si="0">ROUND(E61*F61,2)</f>
        <v>0</v>
      </c>
      <c r="H61" s="189"/>
      <c r="I61" s="190">
        <f t="shared" ref="I61:I69" si="1">ROUND(E61*H61,2)</f>
        <v>0</v>
      </c>
      <c r="J61" s="189"/>
      <c r="K61" s="190">
        <f t="shared" ref="K61:K69" si="2">ROUND(E61*J61,2)</f>
        <v>0</v>
      </c>
      <c r="L61" s="190">
        <v>15</v>
      </c>
      <c r="M61" s="190">
        <f t="shared" ref="M61:M69" si="3">G61*(1+L61/100)</f>
        <v>0</v>
      </c>
      <c r="N61" s="190">
        <v>0</v>
      </c>
      <c r="O61" s="190">
        <f t="shared" ref="O61:O69" si="4">ROUND(E61*N61,2)</f>
        <v>0</v>
      </c>
      <c r="P61" s="190">
        <v>0</v>
      </c>
      <c r="Q61" s="190">
        <f t="shared" ref="Q61:Q69" si="5">ROUND(E61*P61,2)</f>
        <v>0</v>
      </c>
      <c r="R61" s="190" t="s">
        <v>206</v>
      </c>
      <c r="S61" s="190" t="s">
        <v>132</v>
      </c>
      <c r="T61" s="190">
        <v>0.63800000000000001</v>
      </c>
      <c r="U61" s="191">
        <f t="shared" ref="U61:U69" si="6">ROUND(E61*T61,2)</f>
        <v>1.43</v>
      </c>
      <c r="V61" s="190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 t="s">
        <v>207</v>
      </c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>
      <c r="A62" s="168">
        <v>28</v>
      </c>
      <c r="B62" s="178" t="s">
        <v>208</v>
      </c>
      <c r="C62" s="206" t="s">
        <v>209</v>
      </c>
      <c r="D62" s="180" t="s">
        <v>177</v>
      </c>
      <c r="E62" s="184">
        <v>2.2448299999999999</v>
      </c>
      <c r="F62" s="189"/>
      <c r="G62" s="190">
        <f t="shared" si="0"/>
        <v>0</v>
      </c>
      <c r="H62" s="189"/>
      <c r="I62" s="190">
        <f t="shared" si="1"/>
        <v>0</v>
      </c>
      <c r="J62" s="189"/>
      <c r="K62" s="190">
        <f t="shared" si="2"/>
        <v>0</v>
      </c>
      <c r="L62" s="190">
        <v>15</v>
      </c>
      <c r="M62" s="190">
        <f t="shared" si="3"/>
        <v>0</v>
      </c>
      <c r="N62" s="190">
        <v>0</v>
      </c>
      <c r="O62" s="190">
        <f t="shared" si="4"/>
        <v>0</v>
      </c>
      <c r="P62" s="190">
        <v>0</v>
      </c>
      <c r="Q62" s="190">
        <f t="shared" si="5"/>
        <v>0</v>
      </c>
      <c r="R62" s="190" t="s">
        <v>155</v>
      </c>
      <c r="S62" s="190" t="s">
        <v>132</v>
      </c>
      <c r="T62" s="190">
        <v>0.93300000000000005</v>
      </c>
      <c r="U62" s="191">
        <f t="shared" si="6"/>
        <v>2.09</v>
      </c>
      <c r="V62" s="190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207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>
      <c r="A63" s="168">
        <v>29</v>
      </c>
      <c r="B63" s="178" t="s">
        <v>210</v>
      </c>
      <c r="C63" s="206" t="s">
        <v>211</v>
      </c>
      <c r="D63" s="180" t="s">
        <v>177</v>
      </c>
      <c r="E63" s="184">
        <v>6.7344900000000001</v>
      </c>
      <c r="F63" s="189"/>
      <c r="G63" s="190">
        <f t="shared" si="0"/>
        <v>0</v>
      </c>
      <c r="H63" s="189"/>
      <c r="I63" s="190">
        <f t="shared" si="1"/>
        <v>0</v>
      </c>
      <c r="J63" s="189"/>
      <c r="K63" s="190">
        <f t="shared" si="2"/>
        <v>0</v>
      </c>
      <c r="L63" s="190">
        <v>15</v>
      </c>
      <c r="M63" s="190">
        <f t="shared" si="3"/>
        <v>0</v>
      </c>
      <c r="N63" s="190">
        <v>0</v>
      </c>
      <c r="O63" s="190">
        <f t="shared" si="4"/>
        <v>0</v>
      </c>
      <c r="P63" s="190">
        <v>0</v>
      </c>
      <c r="Q63" s="190">
        <f t="shared" si="5"/>
        <v>0</v>
      </c>
      <c r="R63" s="190" t="s">
        <v>155</v>
      </c>
      <c r="S63" s="190" t="s">
        <v>132</v>
      </c>
      <c r="T63" s="190">
        <v>0.65300000000000002</v>
      </c>
      <c r="U63" s="191">
        <f t="shared" si="6"/>
        <v>4.4000000000000004</v>
      </c>
      <c r="V63" s="190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207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>
      <c r="A64" s="168">
        <v>30</v>
      </c>
      <c r="B64" s="178" t="s">
        <v>212</v>
      </c>
      <c r="C64" s="206" t="s">
        <v>213</v>
      </c>
      <c r="D64" s="180" t="s">
        <v>177</v>
      </c>
      <c r="E64" s="184">
        <v>2.2448299999999999</v>
      </c>
      <c r="F64" s="189"/>
      <c r="G64" s="190">
        <f t="shared" si="0"/>
        <v>0</v>
      </c>
      <c r="H64" s="189"/>
      <c r="I64" s="190">
        <f t="shared" si="1"/>
        <v>0</v>
      </c>
      <c r="J64" s="189"/>
      <c r="K64" s="190">
        <f t="shared" si="2"/>
        <v>0</v>
      </c>
      <c r="L64" s="190">
        <v>15</v>
      </c>
      <c r="M64" s="190">
        <f t="shared" si="3"/>
        <v>0</v>
      </c>
      <c r="N64" s="190">
        <v>0</v>
      </c>
      <c r="O64" s="190">
        <f t="shared" si="4"/>
        <v>0</v>
      </c>
      <c r="P64" s="190">
        <v>0</v>
      </c>
      <c r="Q64" s="190">
        <f t="shared" si="5"/>
        <v>0</v>
      </c>
      <c r="R64" s="190" t="s">
        <v>155</v>
      </c>
      <c r="S64" s="190" t="s">
        <v>132</v>
      </c>
      <c r="T64" s="190">
        <v>0.49</v>
      </c>
      <c r="U64" s="191">
        <f t="shared" si="6"/>
        <v>1.1000000000000001</v>
      </c>
      <c r="V64" s="190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 t="s">
        <v>207</v>
      </c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>
      <c r="A65" s="168">
        <v>31</v>
      </c>
      <c r="B65" s="178" t="s">
        <v>214</v>
      </c>
      <c r="C65" s="206" t="s">
        <v>215</v>
      </c>
      <c r="D65" s="180" t="s">
        <v>177</v>
      </c>
      <c r="E65" s="184">
        <v>42.651769999999999</v>
      </c>
      <c r="F65" s="189"/>
      <c r="G65" s="190">
        <f t="shared" si="0"/>
        <v>0</v>
      </c>
      <c r="H65" s="189"/>
      <c r="I65" s="190">
        <f t="shared" si="1"/>
        <v>0</v>
      </c>
      <c r="J65" s="189"/>
      <c r="K65" s="190">
        <f t="shared" si="2"/>
        <v>0</v>
      </c>
      <c r="L65" s="190">
        <v>15</v>
      </c>
      <c r="M65" s="190">
        <f t="shared" si="3"/>
        <v>0</v>
      </c>
      <c r="N65" s="190">
        <v>0</v>
      </c>
      <c r="O65" s="190">
        <f t="shared" si="4"/>
        <v>0</v>
      </c>
      <c r="P65" s="190">
        <v>0</v>
      </c>
      <c r="Q65" s="190">
        <f t="shared" si="5"/>
        <v>0</v>
      </c>
      <c r="R65" s="190" t="s">
        <v>155</v>
      </c>
      <c r="S65" s="190" t="s">
        <v>132</v>
      </c>
      <c r="T65" s="190">
        <v>0</v>
      </c>
      <c r="U65" s="191">
        <f t="shared" si="6"/>
        <v>0</v>
      </c>
      <c r="V65" s="190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207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>
      <c r="A66" s="168">
        <v>32</v>
      </c>
      <c r="B66" s="178" t="s">
        <v>216</v>
      </c>
      <c r="C66" s="206" t="s">
        <v>217</v>
      </c>
      <c r="D66" s="180" t="s">
        <v>177</v>
      </c>
      <c r="E66" s="184">
        <v>2.2448299999999999</v>
      </c>
      <c r="F66" s="189"/>
      <c r="G66" s="190">
        <f t="shared" si="0"/>
        <v>0</v>
      </c>
      <c r="H66" s="189"/>
      <c r="I66" s="190">
        <f t="shared" si="1"/>
        <v>0</v>
      </c>
      <c r="J66" s="189"/>
      <c r="K66" s="190">
        <f t="shared" si="2"/>
        <v>0</v>
      </c>
      <c r="L66" s="190">
        <v>15</v>
      </c>
      <c r="M66" s="190">
        <f t="shared" si="3"/>
        <v>0</v>
      </c>
      <c r="N66" s="190">
        <v>0</v>
      </c>
      <c r="O66" s="190">
        <f t="shared" si="4"/>
        <v>0</v>
      </c>
      <c r="P66" s="190">
        <v>0</v>
      </c>
      <c r="Q66" s="190">
        <f t="shared" si="5"/>
        <v>0</v>
      </c>
      <c r="R66" s="190" t="s">
        <v>155</v>
      </c>
      <c r="S66" s="190" t="s">
        <v>132</v>
      </c>
      <c r="T66" s="190">
        <v>0.94199999999999995</v>
      </c>
      <c r="U66" s="191">
        <f t="shared" si="6"/>
        <v>2.11</v>
      </c>
      <c r="V66" s="190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 t="s">
        <v>207</v>
      </c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>
      <c r="A67" s="168">
        <v>33</v>
      </c>
      <c r="B67" s="178" t="s">
        <v>218</v>
      </c>
      <c r="C67" s="206" t="s">
        <v>219</v>
      </c>
      <c r="D67" s="180" t="s">
        <v>177</v>
      </c>
      <c r="E67" s="184">
        <v>11.22415</v>
      </c>
      <c r="F67" s="189"/>
      <c r="G67" s="190">
        <f t="shared" si="0"/>
        <v>0</v>
      </c>
      <c r="H67" s="189"/>
      <c r="I67" s="190">
        <f t="shared" si="1"/>
        <v>0</v>
      </c>
      <c r="J67" s="189"/>
      <c r="K67" s="190">
        <f t="shared" si="2"/>
        <v>0</v>
      </c>
      <c r="L67" s="190">
        <v>15</v>
      </c>
      <c r="M67" s="190">
        <f t="shared" si="3"/>
        <v>0</v>
      </c>
      <c r="N67" s="190">
        <v>0</v>
      </c>
      <c r="O67" s="190">
        <f t="shared" si="4"/>
        <v>0</v>
      </c>
      <c r="P67" s="190">
        <v>0</v>
      </c>
      <c r="Q67" s="190">
        <f t="shared" si="5"/>
        <v>0</v>
      </c>
      <c r="R67" s="190" t="s">
        <v>155</v>
      </c>
      <c r="S67" s="190" t="s">
        <v>132</v>
      </c>
      <c r="T67" s="190">
        <v>0.105</v>
      </c>
      <c r="U67" s="191">
        <f t="shared" si="6"/>
        <v>1.18</v>
      </c>
      <c r="V67" s="190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207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>
      <c r="A68" s="168">
        <v>34</v>
      </c>
      <c r="B68" s="178" t="s">
        <v>220</v>
      </c>
      <c r="C68" s="206" t="s">
        <v>221</v>
      </c>
      <c r="D68" s="180" t="s">
        <v>177</v>
      </c>
      <c r="E68" s="184">
        <v>2.2448299999999999</v>
      </c>
      <c r="F68" s="189"/>
      <c r="G68" s="190">
        <f t="shared" si="0"/>
        <v>0</v>
      </c>
      <c r="H68" s="189"/>
      <c r="I68" s="190">
        <f t="shared" si="1"/>
        <v>0</v>
      </c>
      <c r="J68" s="189"/>
      <c r="K68" s="190">
        <f t="shared" si="2"/>
        <v>0</v>
      </c>
      <c r="L68" s="190">
        <v>15</v>
      </c>
      <c r="M68" s="190">
        <f t="shared" si="3"/>
        <v>0</v>
      </c>
      <c r="N68" s="190">
        <v>0</v>
      </c>
      <c r="O68" s="190">
        <f t="shared" si="4"/>
        <v>0</v>
      </c>
      <c r="P68" s="190">
        <v>0</v>
      </c>
      <c r="Q68" s="190">
        <f t="shared" si="5"/>
        <v>0</v>
      </c>
      <c r="R68" s="190" t="s">
        <v>155</v>
      </c>
      <c r="S68" s="190" t="s">
        <v>132</v>
      </c>
      <c r="T68" s="190">
        <v>0</v>
      </c>
      <c r="U68" s="191">
        <f t="shared" si="6"/>
        <v>0</v>
      </c>
      <c r="V68" s="190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222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>
      <c r="A69" s="168">
        <v>35</v>
      </c>
      <c r="B69" s="178" t="s">
        <v>223</v>
      </c>
      <c r="C69" s="206" t="s">
        <v>224</v>
      </c>
      <c r="D69" s="180" t="s">
        <v>177</v>
      </c>
      <c r="E69" s="184">
        <v>2.2448299999999999</v>
      </c>
      <c r="F69" s="189"/>
      <c r="G69" s="190">
        <f t="shared" si="0"/>
        <v>0</v>
      </c>
      <c r="H69" s="189"/>
      <c r="I69" s="190">
        <f t="shared" si="1"/>
        <v>0</v>
      </c>
      <c r="J69" s="189"/>
      <c r="K69" s="190">
        <f t="shared" si="2"/>
        <v>0</v>
      </c>
      <c r="L69" s="190">
        <v>15</v>
      </c>
      <c r="M69" s="190">
        <f t="shared" si="3"/>
        <v>0</v>
      </c>
      <c r="N69" s="190">
        <v>0</v>
      </c>
      <c r="O69" s="190">
        <f t="shared" si="4"/>
        <v>0</v>
      </c>
      <c r="P69" s="190">
        <v>0</v>
      </c>
      <c r="Q69" s="190">
        <f t="shared" si="5"/>
        <v>0</v>
      </c>
      <c r="R69" s="190" t="s">
        <v>225</v>
      </c>
      <c r="S69" s="190" t="s">
        <v>132</v>
      </c>
      <c r="T69" s="190">
        <v>6.0000000000000001E-3</v>
      </c>
      <c r="U69" s="191">
        <f t="shared" si="6"/>
        <v>0.01</v>
      </c>
      <c r="V69" s="190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207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>
      <c r="A70" s="174" t="s">
        <v>117</v>
      </c>
      <c r="B70" s="179" t="s">
        <v>92</v>
      </c>
      <c r="C70" s="207" t="s">
        <v>29</v>
      </c>
      <c r="D70" s="181"/>
      <c r="E70" s="185"/>
      <c r="F70" s="192"/>
      <c r="G70" s="192">
        <f>SUMIF(AG71:AG71,"&lt;&gt;NOR",G71:G71)</f>
        <v>0</v>
      </c>
      <c r="H70" s="192"/>
      <c r="I70" s="192">
        <f>SUM(I71:I71)</f>
        <v>0</v>
      </c>
      <c r="J70" s="192"/>
      <c r="K70" s="192">
        <f>SUM(K71:K71)</f>
        <v>0</v>
      </c>
      <c r="L70" s="192"/>
      <c r="M70" s="192">
        <f>SUM(M71:M71)</f>
        <v>0</v>
      </c>
      <c r="N70" s="192"/>
      <c r="O70" s="192">
        <f>SUM(O71:O71)</f>
        <v>0</v>
      </c>
      <c r="P70" s="192"/>
      <c r="Q70" s="192">
        <f>SUM(Q71:Q71)</f>
        <v>0</v>
      </c>
      <c r="R70" s="192"/>
      <c r="S70" s="192"/>
      <c r="T70" s="192"/>
      <c r="U70" s="193">
        <f>SUM(U71:U71)</f>
        <v>0</v>
      </c>
      <c r="V70" s="192"/>
      <c r="AG70" t="s">
        <v>118</v>
      </c>
    </row>
    <row r="71" spans="1:60" outlineLevel="1">
      <c r="A71" s="194">
        <v>36</v>
      </c>
      <c r="B71" s="195" t="s">
        <v>226</v>
      </c>
      <c r="C71" s="209" t="s">
        <v>227</v>
      </c>
      <c r="D71" s="196" t="s">
        <v>228</v>
      </c>
      <c r="E71" s="197">
        <v>1</v>
      </c>
      <c r="F71" s="198"/>
      <c r="G71" s="199">
        <f>ROUND(E71*F71,2)</f>
        <v>0</v>
      </c>
      <c r="H71" s="198"/>
      <c r="I71" s="199">
        <f>ROUND(E71*H71,2)</f>
        <v>0</v>
      </c>
      <c r="J71" s="198"/>
      <c r="K71" s="199">
        <f>ROUND(E71*J71,2)</f>
        <v>0</v>
      </c>
      <c r="L71" s="199">
        <v>15</v>
      </c>
      <c r="M71" s="199">
        <f>G71*(1+L71/100)</f>
        <v>0</v>
      </c>
      <c r="N71" s="199">
        <v>0</v>
      </c>
      <c r="O71" s="199">
        <f>ROUND(E71*N71,2)</f>
        <v>0</v>
      </c>
      <c r="P71" s="199">
        <v>0</v>
      </c>
      <c r="Q71" s="199">
        <f>ROUND(E71*P71,2)</f>
        <v>0</v>
      </c>
      <c r="R71" s="199"/>
      <c r="S71" s="199" t="s">
        <v>132</v>
      </c>
      <c r="T71" s="199">
        <v>0</v>
      </c>
      <c r="U71" s="200">
        <f>ROUND(E71*T71,2)</f>
        <v>0</v>
      </c>
      <c r="V71" s="199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 t="s">
        <v>229</v>
      </c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>
      <c r="A72" s="6"/>
      <c r="B72" s="7" t="s">
        <v>230</v>
      </c>
      <c r="C72" s="210" t="s">
        <v>230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AE72">
        <v>15</v>
      </c>
      <c r="AF72">
        <v>21</v>
      </c>
    </row>
    <row r="73" spans="1:60">
      <c r="A73" s="201"/>
      <c r="B73" s="202" t="s">
        <v>31</v>
      </c>
      <c r="C73" s="211" t="s">
        <v>230</v>
      </c>
      <c r="D73" s="203"/>
      <c r="E73" s="204"/>
      <c r="F73" s="204"/>
      <c r="G73" s="205">
        <f>G7+G11+G14+G17+G20+G23+G26+G41+G43+G45+G51+G54+G60+G70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AE73">
        <f>SUMIF(L7:L71,AE72,G7:G71)</f>
        <v>0</v>
      </c>
      <c r="AF73">
        <f>SUMIF(L7:L71,AF72,G7:G71)</f>
        <v>0</v>
      </c>
      <c r="AG73" t="s">
        <v>231</v>
      </c>
    </row>
    <row r="74" spans="1:60">
      <c r="A74" s="6"/>
      <c r="B74" s="7" t="s">
        <v>230</v>
      </c>
      <c r="C74" s="210" t="s">
        <v>230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60">
      <c r="A75" s="6"/>
      <c r="B75" s="7" t="s">
        <v>230</v>
      </c>
      <c r="C75" s="210" t="s">
        <v>230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60">
      <c r="A76" s="265" t="s">
        <v>232</v>
      </c>
      <c r="B76" s="265"/>
      <c r="C76" s="266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267"/>
      <c r="B77" s="268"/>
      <c r="C77" s="269"/>
      <c r="D77" s="268"/>
      <c r="E77" s="268"/>
      <c r="F77" s="268"/>
      <c r="G77" s="270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G77" t="s">
        <v>233</v>
      </c>
    </row>
    <row r="78" spans="1:60">
      <c r="A78" s="271"/>
      <c r="B78" s="272"/>
      <c r="C78" s="273"/>
      <c r="D78" s="272"/>
      <c r="E78" s="272"/>
      <c r="F78" s="272"/>
      <c r="G78" s="27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60">
      <c r="A79" s="271"/>
      <c r="B79" s="272"/>
      <c r="C79" s="273"/>
      <c r="D79" s="272"/>
      <c r="E79" s="272"/>
      <c r="F79" s="272"/>
      <c r="G79" s="274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60">
      <c r="A80" s="271"/>
      <c r="B80" s="272"/>
      <c r="C80" s="273"/>
      <c r="D80" s="272"/>
      <c r="E80" s="272"/>
      <c r="F80" s="272"/>
      <c r="G80" s="274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75"/>
      <c r="B81" s="276"/>
      <c r="C81" s="277"/>
      <c r="D81" s="276"/>
      <c r="E81" s="276"/>
      <c r="F81" s="276"/>
      <c r="G81" s="278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6"/>
      <c r="B82" s="7" t="s">
        <v>230</v>
      </c>
      <c r="C82" s="210" t="s">
        <v>230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C83" s="212"/>
      <c r="D83" s="162"/>
      <c r="AG83" t="s">
        <v>234</v>
      </c>
    </row>
    <row r="84" spans="1:33">
      <c r="D84" s="162"/>
    </row>
    <row r="85" spans="1:33">
      <c r="D85" s="162"/>
    </row>
    <row r="86" spans="1:33">
      <c r="D86" s="162"/>
    </row>
    <row r="87" spans="1:33">
      <c r="D87" s="162"/>
    </row>
    <row r="88" spans="1:33">
      <c r="D88" s="162"/>
    </row>
    <row r="89" spans="1:33">
      <c r="D89" s="162"/>
    </row>
    <row r="90" spans="1:33">
      <c r="D90" s="162"/>
    </row>
    <row r="91" spans="1:33">
      <c r="D91" s="162"/>
    </row>
    <row r="92" spans="1:33">
      <c r="D92" s="162"/>
    </row>
    <row r="93" spans="1:33">
      <c r="D93" s="162"/>
    </row>
    <row r="94" spans="1:33">
      <c r="D94" s="162"/>
    </row>
    <row r="95" spans="1:33">
      <c r="D95" s="162"/>
    </row>
    <row r="96" spans="1:33">
      <c r="D96" s="162"/>
    </row>
    <row r="97" spans="4:4">
      <c r="D97" s="162"/>
    </row>
    <row r="98" spans="4:4">
      <c r="D98" s="162"/>
    </row>
    <row r="99" spans="4:4">
      <c r="D99" s="162"/>
    </row>
    <row r="100" spans="4:4">
      <c r="D100" s="162"/>
    </row>
    <row r="101" spans="4:4">
      <c r="D101" s="162"/>
    </row>
    <row r="102" spans="4:4">
      <c r="D102" s="162"/>
    </row>
    <row r="103" spans="4:4">
      <c r="D103" s="162"/>
    </row>
    <row r="104" spans="4:4">
      <c r="D104" s="162"/>
    </row>
    <row r="105" spans="4:4">
      <c r="D105" s="162"/>
    </row>
    <row r="106" spans="4:4">
      <c r="D106" s="162"/>
    </row>
    <row r="107" spans="4:4">
      <c r="D107" s="162"/>
    </row>
    <row r="108" spans="4:4">
      <c r="D108" s="162"/>
    </row>
    <row r="109" spans="4:4">
      <c r="D109" s="162"/>
    </row>
    <row r="110" spans="4:4">
      <c r="D110" s="162"/>
    </row>
    <row r="111" spans="4:4">
      <c r="D111" s="162"/>
    </row>
    <row r="112" spans="4:4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7" spans="4:4">
      <c r="D117" s="162"/>
    </row>
    <row r="118" spans="4:4">
      <c r="D118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  <row r="126" spans="4:4">
      <c r="D126" s="162"/>
    </row>
    <row r="127" spans="4:4">
      <c r="D127" s="162"/>
    </row>
    <row r="128" spans="4:4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sheetProtection password="8879" sheet="1" objects="1" scenarios="1"/>
  <mergeCells count="6">
    <mergeCell ref="A77:G81"/>
    <mergeCell ref="A1:G1"/>
    <mergeCell ref="C2:G2"/>
    <mergeCell ref="C3:G3"/>
    <mergeCell ref="C4:G4"/>
    <mergeCell ref="A76:C7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2016-06-29T12:22:26Z</dcterms:modified>
</cp:coreProperties>
</file>